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cas1854-my.sharepoint.com/personal/hreid_icas_com/Documents/Microsoft Teams Chat Files/"/>
    </mc:Choice>
  </mc:AlternateContent>
  <xr:revisionPtr revIDLastSave="3" documentId="8_{4003D04F-DAFC-4462-A7FE-94E80E5D4715}" xr6:coauthVersionLast="47" xr6:coauthVersionMax="47" xr10:uidLastSave="{E6952854-FA29-4C8B-84D3-5483223333CB}"/>
  <bookViews>
    <workbookView xWindow="-120" yWindow="-120" windowWidth="29040" windowHeight="15720" xr2:uid="{375B3136-00CE-496D-A4F7-E6EBCD74FB8F}"/>
  </bookViews>
  <sheets>
    <sheet name="VERSION TO PUBLISH" sheetId="21" r:id="rId1"/>
    <sheet name="TO BE SHARED in delivery comm" sheetId="16" state="hidden" r:id="rId2"/>
    <sheet name="Level 1 - 2024 &amp; 25" sheetId="1" state="hidden" r:id="rId3"/>
    <sheet name="Level 2 - 2024" sheetId="2" state="hidden" r:id="rId4"/>
    <sheet name="Chart1" sheetId="8" state="hidden" r:id="rId5"/>
    <sheet name="Level 2 &amp; 3 - 2025" sheetId="3" state="hidden" r:id="rId6"/>
    <sheet name="Level 2 &amp; 3 - 2026" sheetId="4" state="hidden" r:id="rId7"/>
    <sheet name="Level 2 &amp; 3 2027" sheetId="5" state="hidden" r:id="rId8"/>
    <sheet name="2025 Ilustration " sheetId="7" state="hidden" r:id="rId9"/>
    <sheet name="Sheet3" sheetId="12" state="hidden" r:id="rId10"/>
  </sheets>
  <definedNames>
    <definedName name="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" i="21" l="1"/>
  <c r="J68" i="21"/>
  <c r="J48" i="21"/>
  <c r="J47" i="21"/>
  <c r="J41" i="21"/>
  <c r="J40" i="21"/>
  <c r="D47" i="21"/>
  <c r="G73" i="21"/>
  <c r="F73" i="21"/>
  <c r="H73" i="21" s="1"/>
  <c r="T68" i="21"/>
  <c r="S68" i="21"/>
  <c r="Q69" i="21"/>
  <c r="N69" i="21"/>
  <c r="M69" i="21"/>
  <c r="L69" i="21"/>
  <c r="K69" i="21"/>
  <c r="I69" i="21"/>
  <c r="H69" i="21"/>
  <c r="G69" i="21"/>
  <c r="F69" i="21"/>
  <c r="E69" i="21"/>
  <c r="D69" i="21"/>
  <c r="Q68" i="21"/>
  <c r="N68" i="21"/>
  <c r="M68" i="21"/>
  <c r="L68" i="21"/>
  <c r="K68" i="21"/>
  <c r="I68" i="21"/>
  <c r="H68" i="21"/>
  <c r="G68" i="21"/>
  <c r="F68" i="21"/>
  <c r="E68" i="21"/>
  <c r="D68" i="21"/>
  <c r="F66" i="21"/>
  <c r="H66" i="21" s="1"/>
  <c r="T62" i="21"/>
  <c r="T61" i="21" s="1"/>
  <c r="S62" i="21"/>
  <c r="S61" i="21" s="1"/>
  <c r="R62" i="21"/>
  <c r="P62" i="21"/>
  <c r="O62" i="21"/>
  <c r="N62" i="21"/>
  <c r="M62" i="21"/>
  <c r="L62" i="21"/>
  <c r="K62" i="21"/>
  <c r="I62" i="21"/>
  <c r="H62" i="21"/>
  <c r="G62" i="21"/>
  <c r="F62" i="21"/>
  <c r="E62" i="21"/>
  <c r="D62" i="21"/>
  <c r="R61" i="21"/>
  <c r="P61" i="21"/>
  <c r="O61" i="21"/>
  <c r="N61" i="21"/>
  <c r="M61" i="21"/>
  <c r="L61" i="21"/>
  <c r="K61" i="21"/>
  <c r="I61" i="21"/>
  <c r="H61" i="21"/>
  <c r="G61" i="21"/>
  <c r="F61" i="21"/>
  <c r="E61" i="21"/>
  <c r="D61" i="21"/>
  <c r="F59" i="21"/>
  <c r="H59" i="21" s="1"/>
  <c r="E59" i="21"/>
  <c r="G59" i="21" s="1"/>
  <c r="R55" i="21"/>
  <c r="Q55" i="21"/>
  <c r="N55" i="21"/>
  <c r="M55" i="21"/>
  <c r="L55" i="21"/>
  <c r="K55" i="21"/>
  <c r="I55" i="21"/>
  <c r="H55" i="21"/>
  <c r="G55" i="21"/>
  <c r="F55" i="21"/>
  <c r="E55" i="21"/>
  <c r="D55" i="21"/>
  <c r="R54" i="21"/>
  <c r="Q54" i="21"/>
  <c r="N54" i="21"/>
  <c r="M54" i="21"/>
  <c r="L54" i="21"/>
  <c r="K54" i="21"/>
  <c r="I54" i="21"/>
  <c r="H54" i="21"/>
  <c r="G54" i="21"/>
  <c r="F54" i="21"/>
  <c r="E54" i="21"/>
  <c r="D54" i="21"/>
  <c r="F52" i="21"/>
  <c r="H52" i="21" s="1"/>
  <c r="E52" i="21"/>
  <c r="G52" i="21" s="1"/>
  <c r="T48" i="21"/>
  <c r="T47" i="21" s="1"/>
  <c r="S48" i="21"/>
  <c r="S47" i="21" s="1"/>
  <c r="R48" i="21"/>
  <c r="P48" i="21"/>
  <c r="O48" i="21"/>
  <c r="N48" i="21"/>
  <c r="M48" i="21"/>
  <c r="L48" i="21"/>
  <c r="K48" i="21"/>
  <c r="I48" i="21"/>
  <c r="H48" i="21"/>
  <c r="G48" i="21"/>
  <c r="F48" i="21"/>
  <c r="E48" i="21"/>
  <c r="D48" i="21"/>
  <c r="R47" i="21"/>
  <c r="P47" i="21"/>
  <c r="O47" i="21"/>
  <c r="N47" i="21"/>
  <c r="M47" i="21"/>
  <c r="L47" i="21"/>
  <c r="K47" i="21"/>
  <c r="I47" i="21"/>
  <c r="H47" i="21"/>
  <c r="G47" i="21"/>
  <c r="F47" i="21"/>
  <c r="E47" i="21"/>
  <c r="G45" i="21"/>
  <c r="F45" i="21"/>
  <c r="H45" i="21" s="1"/>
  <c r="T41" i="21"/>
  <c r="T40" i="21" s="1"/>
  <c r="S41" i="21"/>
  <c r="S40" i="21" s="1"/>
  <c r="Q41" i="21"/>
  <c r="N41" i="21"/>
  <c r="M41" i="21"/>
  <c r="L41" i="21"/>
  <c r="K41" i="21"/>
  <c r="I41" i="21"/>
  <c r="H41" i="21"/>
  <c r="G41" i="21"/>
  <c r="F41" i="21"/>
  <c r="E41" i="21"/>
  <c r="D41" i="21"/>
  <c r="Q40" i="21"/>
  <c r="N40" i="21"/>
  <c r="M40" i="21"/>
  <c r="L40" i="21"/>
  <c r="K40" i="21"/>
  <c r="I40" i="21"/>
  <c r="H40" i="21"/>
  <c r="G40" i="21"/>
  <c r="F40" i="21"/>
  <c r="E40" i="21"/>
  <c r="D40" i="21"/>
  <c r="R32" i="21"/>
  <c r="P32" i="21"/>
  <c r="N32" i="21"/>
  <c r="T29" i="21"/>
  <c r="T28" i="21" s="1"/>
  <c r="S29" i="21"/>
  <c r="S28" i="21" s="1"/>
  <c r="R28" i="21"/>
  <c r="R29" i="21" s="1"/>
  <c r="P28" i="21"/>
  <c r="P29" i="21" s="1"/>
  <c r="O28" i="21"/>
  <c r="O29" i="21" s="1"/>
  <c r="N28" i="21"/>
  <c r="N29" i="21" s="1"/>
  <c r="M28" i="21"/>
  <c r="M29" i="21" s="1"/>
  <c r="L28" i="21"/>
  <c r="L29" i="21" s="1"/>
  <c r="K28" i="21"/>
  <c r="K29" i="21" s="1"/>
  <c r="I28" i="21"/>
  <c r="I29" i="21" s="1"/>
  <c r="H28" i="21"/>
  <c r="H29" i="21" s="1"/>
  <c r="G28" i="21"/>
  <c r="G29" i="21" s="1"/>
  <c r="F28" i="21"/>
  <c r="F29" i="21" s="1"/>
  <c r="E28" i="21"/>
  <c r="E29" i="21" s="1"/>
  <c r="D28" i="21"/>
  <c r="D29" i="21" s="1"/>
  <c r="R25" i="21"/>
  <c r="N22" i="21"/>
  <c r="R21" i="21"/>
  <c r="R22" i="21" s="1"/>
  <c r="Q21" i="21"/>
  <c r="Q22" i="21" s="1"/>
  <c r="M21" i="21"/>
  <c r="M22" i="21" s="1"/>
  <c r="L21" i="21"/>
  <c r="L22" i="21" s="1"/>
  <c r="K21" i="21"/>
  <c r="K22" i="21" s="1"/>
  <c r="I21" i="21"/>
  <c r="I22" i="21" s="1"/>
  <c r="H21" i="21"/>
  <c r="H22" i="21" s="1"/>
  <c r="G21" i="21"/>
  <c r="G22" i="21" s="1"/>
  <c r="F21" i="21"/>
  <c r="F22" i="21" s="1"/>
  <c r="E21" i="21"/>
  <c r="E22" i="21" s="1"/>
  <c r="D21" i="21"/>
  <c r="D22" i="21" s="1"/>
  <c r="R18" i="21"/>
  <c r="P18" i="21"/>
  <c r="T15" i="21"/>
  <c r="T14" i="21" s="1"/>
  <c r="S15" i="21"/>
  <c r="S14" i="21" s="1"/>
  <c r="R14" i="21"/>
  <c r="R15" i="21" s="1"/>
  <c r="Q14" i="21"/>
  <c r="Q15" i="21" s="1"/>
  <c r="P14" i="21"/>
  <c r="P15" i="21" s="1"/>
  <c r="O14" i="21"/>
  <c r="O15" i="21" s="1"/>
  <c r="N14" i="21"/>
  <c r="N15" i="21" s="1"/>
  <c r="M14" i="21"/>
  <c r="M15" i="21" s="1"/>
  <c r="L14" i="21"/>
  <c r="L15" i="21" s="1"/>
  <c r="K14" i="21"/>
  <c r="K15" i="21" s="1"/>
  <c r="I14" i="21"/>
  <c r="I15" i="21" s="1"/>
  <c r="H14" i="21"/>
  <c r="H15" i="21" s="1"/>
  <c r="G14" i="21"/>
  <c r="G15" i="21" s="1"/>
  <c r="F14" i="21"/>
  <c r="F15" i="21" s="1"/>
  <c r="E14" i="21"/>
  <c r="E15" i="21" s="1"/>
  <c r="D14" i="21"/>
  <c r="D15" i="21" s="1"/>
  <c r="N9" i="21"/>
  <c r="N10" i="21" s="1"/>
  <c r="N11" i="21" s="1"/>
  <c r="T6" i="21"/>
  <c r="T5" i="21" s="1"/>
  <c r="S6" i="21"/>
  <c r="S5" i="21" s="1"/>
  <c r="Q5" i="21"/>
  <c r="Q6" i="21" s="1"/>
  <c r="N5" i="21"/>
  <c r="N6" i="21" s="1"/>
  <c r="M5" i="21"/>
  <c r="M6" i="21" s="1"/>
  <c r="L5" i="21"/>
  <c r="L6" i="21" s="1"/>
  <c r="K5" i="21"/>
  <c r="K6" i="21" s="1"/>
  <c r="I5" i="21"/>
  <c r="I6" i="21" s="1"/>
  <c r="H5" i="21"/>
  <c r="H6" i="21" s="1"/>
  <c r="G5" i="21"/>
  <c r="G6" i="21" s="1"/>
  <c r="F5" i="21"/>
  <c r="F6" i="21" s="1"/>
  <c r="E5" i="21"/>
  <c r="E6" i="21" s="1"/>
  <c r="D5" i="21"/>
  <c r="D6" i="21" s="1"/>
  <c r="AB85" i="16"/>
  <c r="V85" i="16"/>
  <c r="T85" i="16"/>
  <c r="R85" i="16"/>
  <c r="P85" i="16"/>
  <c r="N85" i="16"/>
  <c r="L85" i="16"/>
  <c r="J85" i="16"/>
  <c r="H85" i="16"/>
  <c r="F85" i="16"/>
  <c r="Q115" i="16"/>
  <c r="AC87" i="16"/>
  <c r="W32" i="16" l="1"/>
  <c r="W31" i="16"/>
  <c r="W30" i="16"/>
  <c r="W29" i="16"/>
  <c r="W62" i="16"/>
  <c r="W61" i="16"/>
  <c r="W60" i="16"/>
  <c r="W59" i="16"/>
  <c r="AE80" i="16"/>
  <c r="AE79" i="16"/>
  <c r="AC88" i="16"/>
  <c r="AH115" i="16"/>
  <c r="AH99" i="16"/>
  <c r="AH91" i="16"/>
  <c r="AH83" i="16"/>
  <c r="AA80" i="16"/>
  <c r="AE96" i="16"/>
  <c r="AA96" i="16"/>
  <c r="AC104" i="16"/>
  <c r="AE112" i="16"/>
  <c r="AA112" i="16"/>
  <c r="AE111" i="16"/>
  <c r="AA111" i="16"/>
  <c r="AC103" i="16"/>
  <c r="AE95" i="16"/>
  <c r="AA95" i="16"/>
  <c r="AA79" i="16"/>
  <c r="AC86" i="16"/>
  <c r="AE94" i="16"/>
  <c r="AA94" i="16"/>
  <c r="Y94" i="16"/>
  <c r="AC102" i="16"/>
  <c r="AE110" i="16"/>
  <c r="AA110" i="16"/>
  <c r="Y110" i="16"/>
  <c r="Y116" i="16"/>
  <c r="Y115" i="16"/>
  <c r="Y99" i="16"/>
  <c r="Y100" i="16"/>
  <c r="Y84" i="16"/>
  <c r="Y83" i="16"/>
  <c r="V114" i="16"/>
  <c r="W114" i="16" s="1"/>
  <c r="V113" i="16"/>
  <c r="V112" i="16" s="1"/>
  <c r="V106" i="16"/>
  <c r="W106" i="16" s="1"/>
  <c r="W79" i="16"/>
  <c r="U116" i="16"/>
  <c r="U115" i="16"/>
  <c r="U110" i="16"/>
  <c r="S116" i="16"/>
  <c r="S115" i="16"/>
  <c r="S110" i="16"/>
  <c r="Q116" i="16"/>
  <c r="Q110" i="16"/>
  <c r="O116" i="16"/>
  <c r="O115" i="16"/>
  <c r="O110" i="16"/>
  <c r="U108" i="16"/>
  <c r="U107" i="16"/>
  <c r="U102" i="16"/>
  <c r="S108" i="16"/>
  <c r="S107" i="16"/>
  <c r="S102" i="16"/>
  <c r="Q108" i="16"/>
  <c r="Q107" i="16"/>
  <c r="Q102" i="16"/>
  <c r="O108" i="16"/>
  <c r="O107" i="16"/>
  <c r="O102" i="16"/>
  <c r="U100" i="16"/>
  <c r="U99" i="16"/>
  <c r="U94" i="16"/>
  <c r="S100" i="16"/>
  <c r="S99" i="16"/>
  <c r="S94" i="16"/>
  <c r="Q100" i="16"/>
  <c r="Q99" i="16"/>
  <c r="Q94" i="16"/>
  <c r="O100" i="16"/>
  <c r="O99" i="16"/>
  <c r="O94" i="16"/>
  <c r="U83" i="16"/>
  <c r="S83" i="16"/>
  <c r="Q83" i="16"/>
  <c r="U84" i="16"/>
  <c r="S84" i="16"/>
  <c r="Q84" i="16"/>
  <c r="U92" i="16"/>
  <c r="U91" i="16"/>
  <c r="S92" i="16"/>
  <c r="S91" i="16"/>
  <c r="Q92" i="16"/>
  <c r="Q91" i="16"/>
  <c r="O92" i="16"/>
  <c r="O91" i="16"/>
  <c r="O86" i="16"/>
  <c r="O84" i="16"/>
  <c r="O83" i="16"/>
  <c r="M110" i="16"/>
  <c r="K110" i="16"/>
  <c r="I110" i="16"/>
  <c r="G110" i="16"/>
  <c r="M102" i="16"/>
  <c r="K102" i="16"/>
  <c r="I102" i="16"/>
  <c r="G102" i="16"/>
  <c r="M94" i="16"/>
  <c r="K94" i="16"/>
  <c r="I94" i="16"/>
  <c r="G94" i="16"/>
  <c r="M86" i="16"/>
  <c r="K86" i="16"/>
  <c r="I86" i="16"/>
  <c r="G86" i="16"/>
  <c r="M116" i="16"/>
  <c r="K116" i="16"/>
  <c r="I116" i="16"/>
  <c r="G116" i="16"/>
  <c r="E116" i="16"/>
  <c r="M108" i="16"/>
  <c r="K108" i="16"/>
  <c r="I108" i="16"/>
  <c r="G108" i="16"/>
  <c r="E108" i="16"/>
  <c r="M100" i="16"/>
  <c r="K100" i="16"/>
  <c r="I100" i="16"/>
  <c r="G100" i="16"/>
  <c r="M92" i="16"/>
  <c r="K92" i="16"/>
  <c r="I92" i="16"/>
  <c r="G92" i="16"/>
  <c r="M84" i="16"/>
  <c r="K84" i="16"/>
  <c r="I84" i="16"/>
  <c r="G84" i="16"/>
  <c r="E84" i="16"/>
  <c r="M83" i="16"/>
  <c r="K83" i="16"/>
  <c r="I83" i="16"/>
  <c r="G83" i="16"/>
  <c r="E83" i="16"/>
  <c r="M115" i="16"/>
  <c r="K115" i="16"/>
  <c r="I115" i="16"/>
  <c r="G115" i="16"/>
  <c r="M107" i="16"/>
  <c r="K107" i="16"/>
  <c r="I107" i="16"/>
  <c r="G107" i="16"/>
  <c r="M99" i="16"/>
  <c r="K99" i="16"/>
  <c r="I99" i="16"/>
  <c r="G99" i="16"/>
  <c r="M91" i="16"/>
  <c r="K91" i="16"/>
  <c r="I91" i="16"/>
  <c r="G91" i="16"/>
  <c r="W113" i="16" l="1"/>
  <c r="V105" i="16"/>
  <c r="V104" i="16" s="1"/>
  <c r="V111" i="16"/>
  <c r="W111" i="16" s="1"/>
  <c r="W105" i="16" l="1"/>
  <c r="W112" i="16"/>
  <c r="V103" i="16"/>
  <c r="W103" i="16" s="1"/>
  <c r="W104" i="16" l="1"/>
  <c r="V87" i="16" l="1"/>
  <c r="W87" i="16" s="1"/>
  <c r="V95" i="16"/>
  <c r="AG109" i="16"/>
  <c r="AG93" i="16"/>
  <c r="AF85" i="16"/>
  <c r="AF110" i="16"/>
  <c r="AF109" i="16" s="1"/>
  <c r="AF94" i="16"/>
  <c r="AF93" i="16" s="1"/>
  <c r="AB88" i="16"/>
  <c r="D100" i="16"/>
  <c r="E100" i="16" s="1"/>
  <c r="D92" i="16"/>
  <c r="E92" i="16" s="1"/>
  <c r="D110" i="16"/>
  <c r="D109" i="16"/>
  <c r="D102" i="16"/>
  <c r="D94" i="16"/>
  <c r="AD80" i="16"/>
  <c r="Z80" i="16"/>
  <c r="V80" i="16"/>
  <c r="R80" i="16"/>
  <c r="AG76" i="16"/>
  <c r="AF76" i="16"/>
  <c r="AD76" i="16"/>
  <c r="Z76" i="16"/>
  <c r="X76" i="16"/>
  <c r="V76" i="16"/>
  <c r="T76" i="16"/>
  <c r="R76" i="16"/>
  <c r="P76" i="16"/>
  <c r="N76" i="16"/>
  <c r="O77" i="16" s="1"/>
  <c r="L76" i="16"/>
  <c r="M77" i="16" s="1"/>
  <c r="J76" i="16"/>
  <c r="K77" i="16" s="1"/>
  <c r="H76" i="16"/>
  <c r="I77" i="16" s="1"/>
  <c r="F76" i="16"/>
  <c r="G77" i="16" s="1"/>
  <c r="D76" i="16"/>
  <c r="E77" i="16" s="1"/>
  <c r="AD70" i="16"/>
  <c r="AB70" i="16"/>
  <c r="R70" i="16"/>
  <c r="AD66" i="16"/>
  <c r="AB66" i="16"/>
  <c r="T66" i="16"/>
  <c r="R66" i="16"/>
  <c r="P66" i="16"/>
  <c r="N66" i="16"/>
  <c r="L66" i="16"/>
  <c r="J66" i="16"/>
  <c r="H66" i="16"/>
  <c r="F66" i="16"/>
  <c r="D66" i="16"/>
  <c r="AD60" i="16"/>
  <c r="Z60" i="16"/>
  <c r="V60" i="16"/>
  <c r="V61" i="16" s="1"/>
  <c r="V62" i="16" s="1"/>
  <c r="R60" i="16"/>
  <c r="AG56" i="16"/>
  <c r="AF56" i="16"/>
  <c r="AD56" i="16"/>
  <c r="Z56" i="16"/>
  <c r="X56" i="16"/>
  <c r="V56" i="16"/>
  <c r="T56" i="16"/>
  <c r="R56" i="16"/>
  <c r="P56" i="16"/>
  <c r="N56" i="16"/>
  <c r="L56" i="16"/>
  <c r="J56" i="16"/>
  <c r="H56" i="16"/>
  <c r="F56" i="16"/>
  <c r="D56" i="16"/>
  <c r="AB50" i="16"/>
  <c r="V50" i="16"/>
  <c r="V51" i="16" s="1"/>
  <c r="V52" i="16" s="1"/>
  <c r="R50" i="16"/>
  <c r="AG46" i="16"/>
  <c r="AF46" i="16"/>
  <c r="AB46" i="16"/>
  <c r="V46" i="16"/>
  <c r="T46" i="16"/>
  <c r="R46" i="16"/>
  <c r="P46" i="16"/>
  <c r="N46" i="16"/>
  <c r="L46" i="16"/>
  <c r="J46" i="16"/>
  <c r="H46" i="16"/>
  <c r="F46" i="16"/>
  <c r="D46" i="16"/>
  <c r="Z40" i="16"/>
  <c r="V40" i="16"/>
  <c r="V41" i="16" s="1"/>
  <c r="V42" i="16" s="1"/>
  <c r="R40" i="16"/>
  <c r="AG36" i="16"/>
  <c r="AF36" i="16"/>
  <c r="Z36" i="16"/>
  <c r="X36" i="16"/>
  <c r="V36" i="16"/>
  <c r="T36" i="16"/>
  <c r="R36" i="16"/>
  <c r="P36" i="16"/>
  <c r="N36" i="16"/>
  <c r="L36" i="16"/>
  <c r="J36" i="16"/>
  <c r="H36" i="16"/>
  <c r="F36" i="16"/>
  <c r="D36" i="16"/>
  <c r="AD30" i="16"/>
  <c r="AB30" i="16"/>
  <c r="R30" i="16"/>
  <c r="AD26" i="16"/>
  <c r="AB26" i="16"/>
  <c r="T26" i="16"/>
  <c r="R26" i="16"/>
  <c r="P26" i="16"/>
  <c r="N26" i="16"/>
  <c r="L26" i="16"/>
  <c r="J26" i="16"/>
  <c r="H26" i="16"/>
  <c r="F26" i="16"/>
  <c r="D26" i="16"/>
  <c r="AD20" i="16"/>
  <c r="Z20" i="16"/>
  <c r="V20" i="16"/>
  <c r="V21" i="16" s="1"/>
  <c r="V22" i="16" s="1"/>
  <c r="R20" i="16"/>
  <c r="AG16" i="16"/>
  <c r="AF16" i="16"/>
  <c r="AD16" i="16"/>
  <c r="Z16" i="16"/>
  <c r="X16" i="16"/>
  <c r="V16" i="16"/>
  <c r="T16" i="16"/>
  <c r="R16" i="16"/>
  <c r="P16" i="16"/>
  <c r="N16" i="16"/>
  <c r="L16" i="16"/>
  <c r="J16" i="16"/>
  <c r="H16" i="16"/>
  <c r="F16" i="16"/>
  <c r="D16" i="16"/>
  <c r="AB10" i="16"/>
  <c r="V10" i="16"/>
  <c r="V11" i="16" s="1"/>
  <c r="V12" i="16" s="1"/>
  <c r="R10" i="16"/>
  <c r="AB6" i="16"/>
  <c r="V6" i="16"/>
  <c r="T6" i="16"/>
  <c r="R6" i="16"/>
  <c r="P6" i="16"/>
  <c r="N6" i="16"/>
  <c r="L6" i="16"/>
  <c r="J6" i="16"/>
  <c r="H6" i="16"/>
  <c r="F6" i="16"/>
  <c r="D6" i="16"/>
  <c r="V96" i="16" l="1"/>
  <c r="W95" i="16"/>
  <c r="V88" i="16"/>
  <c r="V81" i="16"/>
  <c r="V82" i="16" s="1"/>
  <c r="W80" i="16"/>
  <c r="D85" i="16"/>
  <c r="E86" i="16" s="1"/>
  <c r="E91" i="16"/>
  <c r="D101" i="16"/>
  <c r="E107" i="16"/>
  <c r="E102" i="16"/>
  <c r="E110" i="16"/>
  <c r="E115" i="16"/>
  <c r="D93" i="16"/>
  <c r="E94" i="16" s="1"/>
  <c r="E99" i="16"/>
  <c r="I48" i="1"/>
  <c r="E54" i="3"/>
  <c r="C54" i="3"/>
  <c r="E39" i="3"/>
  <c r="C39" i="3"/>
  <c r="E24" i="3"/>
  <c r="C24" i="3"/>
  <c r="E9" i="3"/>
  <c r="I56" i="3"/>
  <c r="I26" i="3"/>
  <c r="I41" i="3"/>
  <c r="I11" i="3"/>
  <c r="E45" i="3"/>
  <c r="E38" i="3" s="1"/>
  <c r="E37" i="3" s="1"/>
  <c r="E35" i="3" s="1"/>
  <c r="C47" i="3"/>
  <c r="C42" i="3"/>
  <c r="C38" i="3" s="1"/>
  <c r="E60" i="3"/>
  <c r="E30" i="3"/>
  <c r="E15" i="3"/>
  <c r="V89" i="16" l="1"/>
  <c r="V90" i="16" s="1"/>
  <c r="W88" i="16"/>
  <c r="W82" i="16"/>
  <c r="W81" i="16"/>
  <c r="V97" i="16"/>
  <c r="V98" i="16" s="1"/>
  <c r="W96" i="16"/>
  <c r="C37" i="3"/>
  <c r="C36" i="3"/>
  <c r="C35" i="3" s="1"/>
  <c r="W98" i="16" l="1"/>
  <c r="W97" i="16"/>
  <c r="W89" i="16"/>
  <c r="W90" i="16"/>
  <c r="E53" i="3"/>
  <c r="E52" i="3" s="1"/>
  <c r="E50" i="3" s="1"/>
  <c r="E23" i="3"/>
  <c r="E22" i="3" s="1"/>
  <c r="E20" i="3" s="1"/>
  <c r="E8" i="3"/>
  <c r="E7" i="3" s="1"/>
  <c r="E5" i="3" s="1"/>
  <c r="G9" i="3"/>
  <c r="M15" i="3"/>
  <c r="N14" i="3"/>
  <c r="O13" i="3" s="1"/>
  <c r="N10" i="3"/>
  <c r="N8" i="3" s="1"/>
  <c r="N7" i="3" s="1"/>
  <c r="N6" i="3" s="1"/>
  <c r="N5" i="3" s="1"/>
  <c r="N59" i="3"/>
  <c r="O58" i="3" s="1"/>
  <c r="C62" i="3"/>
  <c r="C57" i="3"/>
  <c r="C53" i="3" s="1"/>
  <c r="C32" i="3"/>
  <c r="C27" i="3"/>
  <c r="C23" i="3" s="1"/>
  <c r="C17" i="3"/>
  <c r="C12" i="3"/>
  <c r="C8" i="3" s="1"/>
  <c r="C9" i="3" s="1"/>
  <c r="Q47" i="4"/>
  <c r="R46" i="4"/>
  <c r="R42" i="4"/>
  <c r="R41" i="4"/>
  <c r="R40" i="4"/>
  <c r="R39" i="4"/>
  <c r="R38" i="4"/>
  <c r="Q30" i="4"/>
  <c r="R29" i="4"/>
  <c r="R25" i="4"/>
  <c r="R24" i="4"/>
  <c r="R23" i="4"/>
  <c r="R22" i="4"/>
  <c r="R21" i="4"/>
  <c r="Q13" i="4"/>
  <c r="R12" i="4"/>
  <c r="R8" i="4"/>
  <c r="R7" i="4"/>
  <c r="R6" i="4"/>
  <c r="R5" i="4"/>
  <c r="R4" i="4"/>
  <c r="AC35" i="7"/>
  <c r="AB48" i="7"/>
  <c r="AC47" i="7" s="1"/>
  <c r="D25" i="7"/>
  <c r="E25" i="7" s="1"/>
  <c r="F25" i="7" s="1"/>
  <c r="G25" i="7" s="1"/>
  <c r="I31" i="1"/>
  <c r="I29" i="1" s="1"/>
  <c r="I28" i="1" s="1"/>
  <c r="D40" i="1"/>
  <c r="E40" i="1"/>
  <c r="F40" i="1" s="1"/>
  <c r="G40" i="1" s="1"/>
  <c r="D48" i="1"/>
  <c r="E48" i="1" s="1"/>
  <c r="F48" i="1" s="1"/>
  <c r="G48" i="1" s="1"/>
  <c r="D56" i="1"/>
  <c r="E56" i="1"/>
  <c r="F56" i="1" s="1"/>
  <c r="G56" i="1" s="1"/>
  <c r="J50" i="7"/>
  <c r="J46" i="7"/>
  <c r="J44" i="7" s="1"/>
  <c r="J26" i="7"/>
  <c r="J22" i="7"/>
  <c r="J20" i="7" s="1"/>
  <c r="J14" i="7"/>
  <c r="J10" i="7"/>
  <c r="J8" i="7" s="1"/>
  <c r="R50" i="7"/>
  <c r="N50" i="7"/>
  <c r="N48" i="7"/>
  <c r="M48" i="7"/>
  <c r="M44" i="7" s="1"/>
  <c r="O44" i="7" s="1"/>
  <c r="R46" i="7"/>
  <c r="R44" i="7" s="1"/>
  <c r="N36" i="7"/>
  <c r="N38" i="7" s="1"/>
  <c r="M36" i="7"/>
  <c r="M32" i="7" s="1"/>
  <c r="X35" i="7"/>
  <c r="X34" i="7" s="1"/>
  <c r="X32" i="7" s="1"/>
  <c r="X31" i="7" s="1"/>
  <c r="X30" i="7" s="1"/>
  <c r="X29" i="7" s="1"/>
  <c r="R26" i="7"/>
  <c r="N24" i="7"/>
  <c r="N26" i="7" s="1"/>
  <c r="M24" i="7"/>
  <c r="R22" i="7"/>
  <c r="R20" i="7" s="1"/>
  <c r="O20" i="7"/>
  <c r="N20" i="7"/>
  <c r="M19" i="7"/>
  <c r="O19" i="7" s="1"/>
  <c r="M18" i="7"/>
  <c r="N18" i="7" s="1"/>
  <c r="R14" i="7"/>
  <c r="N14" i="7"/>
  <c r="N12" i="7"/>
  <c r="M12" i="7"/>
  <c r="R10" i="7"/>
  <c r="R8" i="7" s="1"/>
  <c r="O8" i="7"/>
  <c r="N8" i="7"/>
  <c r="M7" i="7"/>
  <c r="O7" i="7" s="1"/>
  <c r="H57" i="5"/>
  <c r="H52" i="5"/>
  <c r="H49" i="5" s="1"/>
  <c r="H29" i="5"/>
  <c r="H24" i="5"/>
  <c r="H21" i="5" s="1"/>
  <c r="H15" i="5"/>
  <c r="H10" i="5"/>
  <c r="H7" i="5"/>
  <c r="H6" i="5" s="1"/>
  <c r="H57" i="4"/>
  <c r="H52" i="4"/>
  <c r="H49" i="4" s="1"/>
  <c r="H29" i="4"/>
  <c r="H24" i="4"/>
  <c r="H21" i="4" s="1"/>
  <c r="H15" i="4"/>
  <c r="H10" i="4"/>
  <c r="H7" i="4" s="1"/>
  <c r="H6" i="4" s="1"/>
  <c r="H57" i="2"/>
  <c r="H52" i="2"/>
  <c r="H49" i="2" s="1"/>
  <c r="M40" i="5"/>
  <c r="L41" i="5"/>
  <c r="M36" i="5"/>
  <c r="M35" i="5" s="1"/>
  <c r="M34" i="5" s="1"/>
  <c r="M33" i="5" s="1"/>
  <c r="M32" i="5" s="1"/>
  <c r="N44" i="3"/>
  <c r="O43" i="3" s="1"/>
  <c r="M45" i="3"/>
  <c r="N40" i="3"/>
  <c r="N38" i="3" s="1"/>
  <c r="N37" i="3" s="1"/>
  <c r="N36" i="3" s="1"/>
  <c r="N35" i="3" s="1"/>
  <c r="I5" i="1"/>
  <c r="I4" i="1" s="1"/>
  <c r="I7" i="1"/>
  <c r="I6" i="1" s="1"/>
  <c r="I15" i="1"/>
  <c r="I14" i="1" s="1"/>
  <c r="I23" i="1"/>
  <c r="I22" i="1" s="1"/>
  <c r="J11" i="5"/>
  <c r="C49" i="5"/>
  <c r="D49" i="5" s="1"/>
  <c r="M50" i="5"/>
  <c r="M49" i="5" s="1"/>
  <c r="M48" i="5" s="1"/>
  <c r="M47" i="5" s="1"/>
  <c r="M46" i="5" s="1"/>
  <c r="J53" i="5"/>
  <c r="J52" i="5" s="1"/>
  <c r="J49" i="5" s="1"/>
  <c r="J48" i="5" s="1"/>
  <c r="J47" i="5" s="1"/>
  <c r="J46" i="5" s="1"/>
  <c r="C54" i="5"/>
  <c r="D54" i="5"/>
  <c r="M54" i="5"/>
  <c r="L55" i="5"/>
  <c r="D57" i="5"/>
  <c r="E57" i="5" s="1"/>
  <c r="C35" i="5"/>
  <c r="D35" i="5" s="1"/>
  <c r="J39" i="5"/>
  <c r="J38" i="5" s="1"/>
  <c r="J35" i="5" s="1"/>
  <c r="J34" i="5" s="1"/>
  <c r="J33" i="5" s="1"/>
  <c r="J32" i="5" s="1"/>
  <c r="C40" i="5"/>
  <c r="D40" i="5"/>
  <c r="D43" i="5"/>
  <c r="C43" i="5" s="1"/>
  <c r="C21" i="5"/>
  <c r="C20" i="5" s="1"/>
  <c r="J24" i="5"/>
  <c r="J21" i="5" s="1"/>
  <c r="J20" i="5" s="1"/>
  <c r="J19" i="5" s="1"/>
  <c r="J18" i="5" s="1"/>
  <c r="J25" i="5"/>
  <c r="C26" i="5"/>
  <c r="D26" i="5"/>
  <c r="D29" i="5"/>
  <c r="C29" i="5" s="1"/>
  <c r="B7" i="5"/>
  <c r="C7" i="5"/>
  <c r="D7" i="5" s="1"/>
  <c r="M8" i="5"/>
  <c r="M7" i="5" s="1"/>
  <c r="M6" i="5" s="1"/>
  <c r="M5" i="5" s="1"/>
  <c r="M4" i="5" s="1"/>
  <c r="J10" i="5"/>
  <c r="J7" i="5" s="1"/>
  <c r="J6" i="5" s="1"/>
  <c r="J5" i="5" s="1"/>
  <c r="J4" i="5" s="1"/>
  <c r="C12" i="5"/>
  <c r="D12" i="5"/>
  <c r="M12" i="5"/>
  <c r="L13" i="5"/>
  <c r="D15" i="5"/>
  <c r="C15" i="5" s="1"/>
  <c r="M12" i="4"/>
  <c r="L13" i="4"/>
  <c r="M40" i="4"/>
  <c r="M54" i="4"/>
  <c r="L55" i="4"/>
  <c r="L41" i="4"/>
  <c r="M8" i="4"/>
  <c r="M7" i="4" s="1"/>
  <c r="M6" i="4" s="1"/>
  <c r="M5" i="4" s="1"/>
  <c r="M4" i="4" s="1"/>
  <c r="M50" i="4"/>
  <c r="M49" i="4" s="1"/>
  <c r="M48" i="4" s="1"/>
  <c r="M47" i="4" s="1"/>
  <c r="M46" i="4" s="1"/>
  <c r="M36" i="4"/>
  <c r="M35" i="4" s="1"/>
  <c r="M34" i="4" s="1"/>
  <c r="M33" i="4" s="1"/>
  <c r="M32" i="4" s="1"/>
  <c r="C49" i="4"/>
  <c r="D49" i="4" s="1"/>
  <c r="C54" i="4"/>
  <c r="D54" i="4"/>
  <c r="D57" i="4"/>
  <c r="E57" i="4" s="1"/>
  <c r="D43" i="4"/>
  <c r="E43" i="4" s="1"/>
  <c r="C40" i="4"/>
  <c r="D40" i="4"/>
  <c r="C35" i="4"/>
  <c r="C34" i="4" s="1"/>
  <c r="D29" i="4"/>
  <c r="C29" i="4" s="1"/>
  <c r="C26" i="4"/>
  <c r="D26" i="4"/>
  <c r="C21" i="4"/>
  <c r="C20" i="4" s="1"/>
  <c r="B7" i="4"/>
  <c r="C7" i="4"/>
  <c r="C6" i="4" s="1"/>
  <c r="D6" i="4" s="1"/>
  <c r="J53" i="4"/>
  <c r="J52" i="4" s="1"/>
  <c r="J49" i="4" s="1"/>
  <c r="J48" i="4" s="1"/>
  <c r="J47" i="4" s="1"/>
  <c r="J46" i="4" s="1"/>
  <c r="J39" i="4"/>
  <c r="J38" i="4" s="1"/>
  <c r="J35" i="4" s="1"/>
  <c r="J34" i="4" s="1"/>
  <c r="J33" i="4" s="1"/>
  <c r="J32" i="4" s="1"/>
  <c r="J25" i="4"/>
  <c r="J24" i="4" s="1"/>
  <c r="J21" i="4" s="1"/>
  <c r="J20" i="4" s="1"/>
  <c r="J19" i="4" s="1"/>
  <c r="J18" i="4" s="1"/>
  <c r="E7" i="4"/>
  <c r="J10" i="4"/>
  <c r="J7" i="4" s="1"/>
  <c r="J6" i="4" s="1"/>
  <c r="J5" i="4" s="1"/>
  <c r="J4" i="4" s="1"/>
  <c r="C12" i="4"/>
  <c r="D12" i="4"/>
  <c r="D15" i="4"/>
  <c r="E15" i="4" s="1"/>
  <c r="J49" i="2"/>
  <c r="J7" i="2"/>
  <c r="J21" i="2"/>
  <c r="J35" i="2"/>
  <c r="N9" i="3" l="1"/>
  <c r="C6" i="3"/>
  <c r="C7" i="3"/>
  <c r="C5" i="3" s="1"/>
  <c r="C22" i="3"/>
  <c r="C21" i="3"/>
  <c r="C20" i="3" s="1"/>
  <c r="C52" i="3"/>
  <c r="C51" i="3"/>
  <c r="C50" i="3" s="1"/>
  <c r="H20" i="7"/>
  <c r="G26" i="7"/>
  <c r="G57" i="1"/>
  <c r="I55" i="1"/>
  <c r="I47" i="1"/>
  <c r="G49" i="1"/>
  <c r="I39" i="1"/>
  <c r="G41" i="1"/>
  <c r="I32" i="1"/>
  <c r="I33" i="1" s="1"/>
  <c r="I30" i="1"/>
  <c r="J6" i="7"/>
  <c r="J5" i="7" s="1"/>
  <c r="J7" i="7"/>
  <c r="J19" i="7"/>
  <c r="J18" i="7"/>
  <c r="J17" i="7" s="1"/>
  <c r="J43" i="7"/>
  <c r="J42" i="7"/>
  <c r="J41" i="7" s="1"/>
  <c r="R43" i="7"/>
  <c r="R42" i="7"/>
  <c r="R41" i="7" s="1"/>
  <c r="M31" i="7"/>
  <c r="O32" i="7"/>
  <c r="N32" i="7"/>
  <c r="N7" i="7"/>
  <c r="M43" i="7"/>
  <c r="O43" i="7" s="1"/>
  <c r="M6" i="7"/>
  <c r="R7" i="7"/>
  <c r="R6" i="7"/>
  <c r="R5" i="7" s="1"/>
  <c r="R18" i="7"/>
  <c r="R17" i="7" s="1"/>
  <c r="R19" i="7"/>
  <c r="O18" i="7"/>
  <c r="M17" i="7"/>
  <c r="N44" i="7"/>
  <c r="N19" i="7"/>
  <c r="I8" i="1"/>
  <c r="I9" i="1" s="1"/>
  <c r="H47" i="5"/>
  <c r="H46" i="5" s="1"/>
  <c r="H48" i="5"/>
  <c r="H19" i="5"/>
  <c r="H18" i="5" s="1"/>
  <c r="H20" i="5"/>
  <c r="H5" i="5"/>
  <c r="H4" i="5" s="1"/>
  <c r="C6" i="5"/>
  <c r="E6" i="5" s="1"/>
  <c r="C34" i="5"/>
  <c r="J15" i="5"/>
  <c r="E15" i="5"/>
  <c r="J57" i="5"/>
  <c r="E35" i="5"/>
  <c r="J43" i="5"/>
  <c r="J29" i="5"/>
  <c r="E43" i="5"/>
  <c r="H20" i="4"/>
  <c r="H19" i="4"/>
  <c r="H18" i="4" s="1"/>
  <c r="H47" i="4"/>
  <c r="H46" i="4" s="1"/>
  <c r="H48" i="4"/>
  <c r="H5" i="4"/>
  <c r="H4" i="4" s="1"/>
  <c r="C15" i="4"/>
  <c r="J15" i="4"/>
  <c r="E29" i="4"/>
  <c r="H47" i="2"/>
  <c r="H46" i="2" s="1"/>
  <c r="H48" i="2"/>
  <c r="I21" i="1"/>
  <c r="I20" i="1" s="1"/>
  <c r="I16" i="1"/>
  <c r="I17" i="1" s="1"/>
  <c r="I13" i="1"/>
  <c r="I12" i="1" s="1"/>
  <c r="I24" i="1"/>
  <c r="I25" i="1" s="1"/>
  <c r="C57" i="5"/>
  <c r="E29" i="5"/>
  <c r="E21" i="5"/>
  <c r="D21" i="5"/>
  <c r="E7" i="5"/>
  <c r="D6" i="5"/>
  <c r="C19" i="5"/>
  <c r="D20" i="5"/>
  <c r="E20" i="5"/>
  <c r="C48" i="5"/>
  <c r="E49" i="5"/>
  <c r="C57" i="4"/>
  <c r="C48" i="4"/>
  <c r="E49" i="4"/>
  <c r="C43" i="4"/>
  <c r="E35" i="4"/>
  <c r="D35" i="4"/>
  <c r="D34" i="4"/>
  <c r="E34" i="4"/>
  <c r="C33" i="4"/>
  <c r="D20" i="4"/>
  <c r="E20" i="4"/>
  <c r="C19" i="4"/>
  <c r="E21" i="4"/>
  <c r="D21" i="4"/>
  <c r="D7" i="4"/>
  <c r="C5" i="4"/>
  <c r="E6" i="4"/>
  <c r="K58" i="3"/>
  <c r="K57" i="3" s="1"/>
  <c r="K53" i="3" s="1"/>
  <c r="H59" i="3"/>
  <c r="G59" i="3"/>
  <c r="G53" i="3" s="1"/>
  <c r="G52" i="3" s="1"/>
  <c r="G51" i="3" s="1"/>
  <c r="G50" i="3" s="1"/>
  <c r="I50" i="3" s="1"/>
  <c r="H8" i="3"/>
  <c r="H9" i="3" s="1"/>
  <c r="I8" i="3"/>
  <c r="I9" i="3" s="1"/>
  <c r="H23" i="3"/>
  <c r="I23" i="3"/>
  <c r="K43" i="3"/>
  <c r="K42" i="3" s="1"/>
  <c r="K38" i="3" s="1"/>
  <c r="H44" i="3"/>
  <c r="H47" i="3" s="1"/>
  <c r="G44" i="3"/>
  <c r="G38" i="3" s="1"/>
  <c r="G37" i="3" s="1"/>
  <c r="G36" i="3" s="1"/>
  <c r="G35" i="3" s="1"/>
  <c r="I35" i="3" s="1"/>
  <c r="K28" i="3"/>
  <c r="K27" i="3" s="1"/>
  <c r="K23" i="3" s="1"/>
  <c r="H14" i="3"/>
  <c r="G14" i="3"/>
  <c r="H29" i="3"/>
  <c r="H32" i="3" s="1"/>
  <c r="G29" i="3"/>
  <c r="K12" i="3"/>
  <c r="K8" i="3" s="1"/>
  <c r="N53" i="3"/>
  <c r="N52" i="3" s="1"/>
  <c r="N51" i="3" s="1"/>
  <c r="N50" i="3" s="1"/>
  <c r="H62" i="3"/>
  <c r="G22" i="3"/>
  <c r="I22" i="3" s="1"/>
  <c r="G21" i="3"/>
  <c r="H21" i="3" s="1"/>
  <c r="G7" i="3"/>
  <c r="H17" i="3"/>
  <c r="J53" i="2"/>
  <c r="D57" i="2"/>
  <c r="C49" i="2"/>
  <c r="C48" i="2" s="1"/>
  <c r="C47" i="2" s="1"/>
  <c r="C46" i="2" s="1"/>
  <c r="J48" i="2"/>
  <c r="J47" i="2" s="1"/>
  <c r="J46" i="2" s="1"/>
  <c r="J39" i="2"/>
  <c r="C35" i="2"/>
  <c r="C34" i="2" s="1"/>
  <c r="C33" i="2" s="1"/>
  <c r="C32" i="2" s="1"/>
  <c r="J34" i="2"/>
  <c r="J33" i="2" s="1"/>
  <c r="J32" i="2" s="1"/>
  <c r="D43" i="2"/>
  <c r="J6" i="2"/>
  <c r="J5" i="2" s="1"/>
  <c r="C7" i="2"/>
  <c r="C6" i="2" s="1"/>
  <c r="C5" i="2" s="1"/>
  <c r="C4" i="2" s="1"/>
  <c r="C21" i="2"/>
  <c r="C19" i="2" s="1"/>
  <c r="D29" i="2"/>
  <c r="D15" i="2"/>
  <c r="J20" i="2"/>
  <c r="J19" i="2" s="1"/>
  <c r="G17" i="1"/>
  <c r="G9" i="1"/>
  <c r="K7" i="3" l="1"/>
  <c r="K6" i="3" s="1"/>
  <c r="K5" i="3" s="1"/>
  <c r="K9" i="3"/>
  <c r="G6" i="3"/>
  <c r="G5" i="3"/>
  <c r="H22" i="3"/>
  <c r="E26" i="7"/>
  <c r="D26" i="7"/>
  <c r="F26" i="7"/>
  <c r="C26" i="7"/>
  <c r="H19" i="7"/>
  <c r="H18" i="7"/>
  <c r="H17" i="7" s="1"/>
  <c r="H25" i="7"/>
  <c r="H26" i="7" s="1"/>
  <c r="D41" i="1"/>
  <c r="E41" i="1"/>
  <c r="F41" i="1"/>
  <c r="C41" i="1"/>
  <c r="I38" i="1"/>
  <c r="I40" i="1"/>
  <c r="I41" i="1" s="1"/>
  <c r="I37" i="1"/>
  <c r="I36" i="1" s="1"/>
  <c r="E49" i="1"/>
  <c r="D49" i="1"/>
  <c r="F49" i="1"/>
  <c r="C49" i="1"/>
  <c r="I46" i="1"/>
  <c r="I49" i="1"/>
  <c r="I45" i="1"/>
  <c r="I44" i="1" s="1"/>
  <c r="I56" i="1"/>
  <c r="I57" i="1" s="1"/>
  <c r="I53" i="1"/>
  <c r="I52" i="1" s="1"/>
  <c r="I54" i="1"/>
  <c r="F57" i="1"/>
  <c r="C57" i="1"/>
  <c r="E57" i="1"/>
  <c r="D57" i="1"/>
  <c r="M42" i="7"/>
  <c r="O42" i="7" s="1"/>
  <c r="N43" i="7"/>
  <c r="M5" i="7"/>
  <c r="N6" i="7"/>
  <c r="O6" i="7"/>
  <c r="M30" i="7"/>
  <c r="O31" i="7"/>
  <c r="N31" i="7"/>
  <c r="O17" i="7"/>
  <c r="N17" i="7"/>
  <c r="C5" i="5"/>
  <c r="C4" i="5" s="1"/>
  <c r="C33" i="5"/>
  <c r="D34" i="5"/>
  <c r="E34" i="5"/>
  <c r="H5" i="3"/>
  <c r="I36" i="3"/>
  <c r="H50" i="3"/>
  <c r="H37" i="3"/>
  <c r="I7" i="3"/>
  <c r="I53" i="3"/>
  <c r="H38" i="3"/>
  <c r="H53" i="3"/>
  <c r="H35" i="3"/>
  <c r="H7" i="3"/>
  <c r="I21" i="3"/>
  <c r="I6" i="3"/>
  <c r="I52" i="3"/>
  <c r="H36" i="3"/>
  <c r="G20" i="3"/>
  <c r="I38" i="3"/>
  <c r="H6" i="3"/>
  <c r="H52" i="3"/>
  <c r="I37" i="3"/>
  <c r="I51" i="3"/>
  <c r="H51" i="3"/>
  <c r="D48" i="5"/>
  <c r="E48" i="5"/>
  <c r="C47" i="5"/>
  <c r="D19" i="5"/>
  <c r="E19" i="5"/>
  <c r="C18" i="5"/>
  <c r="E48" i="4"/>
  <c r="C47" i="4"/>
  <c r="D48" i="4"/>
  <c r="D33" i="4"/>
  <c r="C32" i="4"/>
  <c r="E33" i="4"/>
  <c r="E19" i="4"/>
  <c r="C18" i="4"/>
  <c r="D19" i="4"/>
  <c r="D5" i="4"/>
  <c r="E5" i="4"/>
  <c r="C4" i="4"/>
  <c r="K22" i="3"/>
  <c r="K21" i="3" s="1"/>
  <c r="K20" i="3" s="1"/>
  <c r="K37" i="3"/>
  <c r="K36" i="3" s="1"/>
  <c r="K35" i="3" s="1"/>
  <c r="K52" i="3"/>
  <c r="K51" i="3" s="1"/>
  <c r="K50" i="3" s="1"/>
  <c r="C20" i="2"/>
  <c r="J18" i="2"/>
  <c r="J4" i="2"/>
  <c r="I5" i="3" l="1"/>
  <c r="N42" i="7"/>
  <c r="M41" i="7"/>
  <c r="N41" i="7" s="1"/>
  <c r="M29" i="7"/>
  <c r="O30" i="7"/>
  <c r="N30" i="7"/>
  <c r="O5" i="7"/>
  <c r="N5" i="7"/>
  <c r="D5" i="5"/>
  <c r="E5" i="5"/>
  <c r="D33" i="5"/>
  <c r="C32" i="5"/>
  <c r="E33" i="5"/>
  <c r="I20" i="3"/>
  <c r="H20" i="3"/>
  <c r="D4" i="5"/>
  <c r="E4" i="5"/>
  <c r="C46" i="5"/>
  <c r="D47" i="5"/>
  <c r="E47" i="5"/>
  <c r="D18" i="5"/>
  <c r="E18" i="5"/>
  <c r="C46" i="4"/>
  <c r="D47" i="4"/>
  <c r="E47" i="4"/>
  <c r="D32" i="4"/>
  <c r="E32" i="4"/>
  <c r="D18" i="4"/>
  <c r="E18" i="4"/>
  <c r="D4" i="4"/>
  <c r="E4" i="4"/>
  <c r="O41" i="7" l="1"/>
  <c r="O29" i="7"/>
  <c r="N29" i="7"/>
  <c r="E32" i="5"/>
  <c r="D32" i="5"/>
  <c r="D46" i="5"/>
  <c r="E46" i="5"/>
  <c r="D46" i="4"/>
  <c r="E4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tc={2DDD9405-8F0F-4C86-B339-EFDD4C20D317}</author>
    <author>tc={94DC5C94-E606-4702-917F-FBF0E7DD6625}</author>
    <author>tc={66288BAA-6BBD-4F78-8E87-758496267E7D}</author>
    <author>tc={CE9B7073-5E17-45C8-BDAB-176C88C655D3}</author>
    <author>tc={D1B64D3C-CF1B-469D-8D71-463C04132F45}</author>
    <author>tc={0792F278-7A03-4FA7-8A04-0C1E79359AAC}</author>
    <author>tc={2BFB6D4A-1B1C-4E36-9651-EC8F92E2AF50}</author>
    <author>tc={C1821BC3-5CEF-40F8-AAE2-B2C90E47692C}</author>
  </authors>
  <commentList>
    <comment ref="C9" authorId="0" shapeId="0" xr:uid="{2DDD9405-8F0F-4C86-B339-EFDD4C20D317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9" authorId="1" shapeId="0" xr:uid="{94DC5C94-E606-4702-917F-FBF0E7DD6625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23" authorId="2" shapeId="0" xr:uid="{66288BAA-6BBD-4F78-8E87-758496267E7D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23" authorId="3" shapeId="0" xr:uid="{CE9B7073-5E17-45C8-BDAB-176C88C655D3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37" authorId="4" shapeId="0" xr:uid="{D1B64D3C-CF1B-469D-8D71-463C04132F45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37" authorId="5" shapeId="0" xr:uid="{0792F278-7A03-4FA7-8A04-0C1E79359AAC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51" authorId="6" shapeId="0" xr:uid="{2BFB6D4A-1B1C-4E36-9651-EC8F92E2AF50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51" authorId="7" shapeId="0" xr:uid="{C1821BC3-5CEF-40F8-AAE2-B2C90E47692C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tc={F584F721-B259-41D6-B4A1-8751F1138348}</author>
    <author>tc={C5307986-40F3-4F50-8F53-15FA1BDCCD2D}</author>
    <author>tc={11E88C58-31E2-49F7-9F73-B582504873FE}</author>
    <author>tc={F42ABAF2-8FF8-408B-B658-0B886D079303}</author>
    <author>tc={0C57482B-022C-4C06-9F7D-31FAA92C66BB}</author>
    <author>tc={867FC045-2CB9-4B6A-A276-B6BADF78970C}</author>
  </authors>
  <commentList>
    <comment ref="I11" authorId="0" shapeId="0" xr:uid="{F584F721-B259-41D6-B4A1-8751F1138348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J13" authorId="1" shapeId="0" xr:uid="{C5307986-40F3-4F50-8F53-15FA1BDCCD2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-24 from last core exam date
</t>
      </text>
    </comment>
    <comment ref="I26" authorId="2" shapeId="0" xr:uid="{11E88C58-31E2-49F7-9F73-B582504873FE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I41" authorId="3" shapeId="0" xr:uid="{F42ABAF2-8FF8-408B-B658-0B886D079303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49" authorId="4" shapeId="0" xr:uid="{0C57482B-022C-4C06-9F7D-31FAA92C66B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sitting will be used for by students fully exempt knowledge</t>
      </text>
    </comment>
    <comment ref="I56" authorId="5" shapeId="0" xr:uid="{867FC045-2CB9-4B6A-A276-B6BADF78970C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tc={40F0C5FA-1672-4C53-A5F7-0CBFE13D2F53}</author>
    <author>tc={1F777812-FB71-4894-9C35-A3CD302D77AC}</author>
    <author>tc={AE3E3434-D992-4B9F-914D-A8ABFF5CD13C}</author>
    <author>tc={BA8ABC42-BB2E-4D48-B534-4BAF72214028}</author>
    <author>tc={67AC5940-EEC8-4D6D-9923-475DBEB6E482}</author>
    <author>tc={35FFCAD0-90E8-46CB-B10B-65FDDB216D86}</author>
    <author>tc={1EB3D4B0-CA1C-48EE-8EC7-933839AE6837}</author>
    <author>tc={8E74D439-D2D8-44F4-BC9F-4D7DA34C87EE}</author>
    <author>tc={50060E7D-495C-41D3-852F-C0AA50FED144}</author>
  </authors>
  <commentList>
    <comment ref="H3" authorId="0" shapeId="0" xr:uid="{40F0C5FA-1672-4C53-A5F7-0CBFE13D2F53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will be used by student with exemptions but not fully exempt knowlegde</t>
      </text>
    </comment>
    <comment ref="C9" authorId="1" shapeId="0" xr:uid="{1F777812-FB71-4894-9C35-A3CD302D77AC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9" authorId="2" shapeId="0" xr:uid="{AE3E3434-D992-4B9F-914D-A8ABFF5CD13C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23" authorId="3" shapeId="0" xr:uid="{BA8ABC42-BB2E-4D48-B534-4BAF72214028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23" authorId="4" shapeId="0" xr:uid="{67AC5940-EEC8-4D6D-9923-475DBEB6E482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37" authorId="5" shapeId="0" xr:uid="{35FFCAD0-90E8-46CB-B10B-65FDDB216D86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37" authorId="6" shapeId="0" xr:uid="{1EB3D4B0-CA1C-48EE-8EC7-933839AE6837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51" authorId="7" shapeId="0" xr:uid="{8E74D439-D2D8-44F4-BC9F-4D7DA34C87EE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51" authorId="8" shapeId="0" xr:uid="{50060E7D-495C-41D3-852F-C0AA50FED144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tc={055833F8-3035-4F79-845E-FB3227D46BF2}</author>
    <author>tc={3D3DE2E0-035A-4AAC-8222-2CBD9EEBA76F}</author>
    <author>tc={D4246080-12B4-47D6-8EF7-E2513379E183}</author>
    <author>tc={6EA3DFB7-5C89-45E5-B792-DAF755F3CE92}</author>
    <author>tc={D41ACE0B-BBB7-41EB-9E88-C0C96388D77F}</author>
    <author>tc={DCD53A28-2ADF-40C0-95DA-0AEBD7E40871}</author>
    <author>tc={985CC417-8E16-47ED-8CC7-4F187A03B651}</author>
    <author>tc={6A870A22-B755-48BB-B835-01F416256DE4}</author>
  </authors>
  <commentList>
    <comment ref="C9" authorId="0" shapeId="0" xr:uid="{055833F8-3035-4F79-845E-FB3227D46BF2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9" authorId="1" shapeId="0" xr:uid="{3D3DE2E0-035A-4AAC-8222-2CBD9EEBA76F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23" authorId="2" shapeId="0" xr:uid="{D4246080-12B4-47D6-8EF7-E2513379E183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23" authorId="3" shapeId="0" xr:uid="{6EA3DFB7-5C89-45E5-B792-DAF755F3CE92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37" authorId="4" shapeId="0" xr:uid="{D41ACE0B-BBB7-41EB-9E88-C0C96388D77F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37" authorId="5" shapeId="0" xr:uid="{DCD53A28-2ADF-40C0-95DA-0AEBD7E40871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C51" authorId="6" shapeId="0" xr:uid="{985CC417-8E16-47ED-8CC7-4F187A03B651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E51" authorId="7" shapeId="0" xr:uid="{6A870A22-B755-48BB-B835-01F416256DE4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tc={5006B79D-7212-47FE-80D9-42C354A9B07A}</author>
    <author>tc={5CF95459-B33D-4C54-A361-C0D674D36039}</author>
    <author>tc={52362363-5D75-4536-9243-F2DCD1FD774D}</author>
    <author>tc={3ADA8D4F-8238-4B71-A1E9-C0E9B965D11D}</author>
    <author>tc={79666207-FBAC-42D2-9FB7-F7D266950184}</author>
    <author>tc={FF7046C8-0A7A-4BD0-A724-2778FC575501}</author>
    <author>tc={09AE4BA1-045C-4329-9D6B-9256F52516D1}</author>
    <author>tc={74728E71-FF23-4725-9D13-7F394CA1885E}</author>
    <author>tc={70EA6E39-A97E-41C2-8C85-83B5EFAF4466}</author>
  </authors>
  <commentList>
    <comment ref="M9" authorId="0" shapeId="0" xr:uid="{5006B79D-7212-47FE-80D9-42C354A9B07A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O9" authorId="1" shapeId="0" xr:uid="{5CF95459-B33D-4C54-A361-C0D674D36039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S11" authorId="2" shapeId="0" xr:uid="{52362363-5D75-4536-9243-F2DCD1FD774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-24 from last core exam date
</t>
      </text>
    </comment>
    <comment ref="M21" authorId="3" shapeId="0" xr:uid="{3ADA8D4F-8238-4B71-A1E9-C0E9B965D11D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O21" authorId="4" shapeId="0" xr:uid="{79666207-FBAC-42D2-9FB7-F7D266950184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M33" authorId="5" shapeId="0" xr:uid="{FF7046C8-0A7A-4BD0-A724-2778FC575501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O33" authorId="6" shapeId="0" xr:uid="{09AE4BA1-045C-4329-9D6B-9256F52516D1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M45" authorId="7" shapeId="0" xr:uid="{74728E71-FF23-4725-9D13-7F394CA1885E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  <comment ref="O45" authorId="8" shapeId="0" xr:uid="{70EA6E39-A97E-41C2-8C85-83B5EFAF4466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Requires course structure to pin point latest delivery date</t>
      </text>
    </comment>
  </commentList>
</comments>
</file>

<file path=xl/sharedStrings.xml><?xml version="1.0" encoding="utf-8"?>
<sst xmlns="http://schemas.openxmlformats.org/spreadsheetml/2006/main" count="2776" uniqueCount="165">
  <si>
    <t>Term</t>
  </si>
  <si>
    <t>Level</t>
  </si>
  <si>
    <t>Knowledge</t>
  </si>
  <si>
    <t>Skills - Core</t>
  </si>
  <si>
    <t>Skills - Elective</t>
  </si>
  <si>
    <t>Integration</t>
  </si>
  <si>
    <t>Subject</t>
  </si>
  <si>
    <t>Reporting and Performance (1)</t>
  </si>
  <si>
    <t>Assurance</t>
  </si>
  <si>
    <t xml:space="preserve">Taxation </t>
  </si>
  <si>
    <t xml:space="preserve">Business Management &amp; Finance </t>
  </si>
  <si>
    <t>Business Law</t>
  </si>
  <si>
    <t>Reporting and Performance (2)</t>
  </si>
  <si>
    <t>Advanced Reporting and Performance</t>
  </si>
  <si>
    <t>Corporate Finance &amp; Modelling</t>
  </si>
  <si>
    <t>Advanced Assurance</t>
  </si>
  <si>
    <t xml:space="preserve">Data Risk &amp; Tech </t>
  </si>
  <si>
    <t xml:space="preserve">Advanced Taxation </t>
  </si>
  <si>
    <t>Data Analytics &amp; Insights</t>
  </si>
  <si>
    <t>Innovation for Growth &amp; Transformation</t>
  </si>
  <si>
    <t>Sustainability for Accountants</t>
  </si>
  <si>
    <t>Professional Ethics (Embedded into EPA1 Course)</t>
  </si>
  <si>
    <t>Case Study (EPA1)</t>
  </si>
  <si>
    <t xml:space="preserve"> 2/2024</t>
  </si>
  <si>
    <t>Enrolment open</t>
  </si>
  <si>
    <t>1/2025</t>
  </si>
  <si>
    <t>-</t>
  </si>
  <si>
    <t>Enrolment Deadline</t>
  </si>
  <si>
    <t>Course Introduction Release</t>
  </si>
  <si>
    <t>Subject commencement</t>
  </si>
  <si>
    <t>Invoice Date (Course Start +7)</t>
  </si>
  <si>
    <t>Assessment 1 released</t>
  </si>
  <si>
    <t>Assessment 1 submitted</t>
  </si>
  <si>
    <t>Assessment 2 released</t>
  </si>
  <si>
    <t>Assessment 2 submitted</t>
  </si>
  <si>
    <t xml:space="preserve">Final Assessment </t>
  </si>
  <si>
    <t>Result Date</t>
  </si>
  <si>
    <t>2/2025</t>
  </si>
  <si>
    <t>3/2025</t>
  </si>
  <si>
    <t>4/2025</t>
  </si>
  <si>
    <t>1/2026</t>
  </si>
  <si>
    <t>2/2026</t>
  </si>
  <si>
    <t>Assessment released</t>
  </si>
  <si>
    <t>Assessment submitted</t>
  </si>
  <si>
    <t>3/2026</t>
  </si>
  <si>
    <t>4/2026</t>
  </si>
  <si>
    <t>1/2027</t>
  </si>
  <si>
    <t>2/2027</t>
  </si>
  <si>
    <t>3/2027</t>
  </si>
  <si>
    <t>4/2027</t>
  </si>
  <si>
    <t>1/2028</t>
  </si>
  <si>
    <t>TBC</t>
  </si>
  <si>
    <t>Terms Plan 2024-26</t>
  </si>
  <si>
    <t>Terms</t>
  </si>
  <si>
    <t>Level 1</t>
  </si>
  <si>
    <t>Term 2 - 2024</t>
  </si>
  <si>
    <t>RP</t>
  </si>
  <si>
    <t>AB</t>
  </si>
  <si>
    <t>MF</t>
  </si>
  <si>
    <t>TAX</t>
  </si>
  <si>
    <t>BL(A)</t>
  </si>
  <si>
    <t>BL(B)*</t>
  </si>
  <si>
    <t xml:space="preserve"> - 28 from close date.  1 month to enrol</t>
  </si>
  <si>
    <t>Enrolment close</t>
  </si>
  <si>
    <t>- 14 days from course starting</t>
  </si>
  <si>
    <t>Deferral Deadline</t>
  </si>
  <si>
    <t>- 7 days from course starting</t>
  </si>
  <si>
    <t>- 56 from assesment (make sure Monday)</t>
  </si>
  <si>
    <t>Final assessment (Exam date is fixed or this date is the last date you can sit if on demand)</t>
  </si>
  <si>
    <t>Results</t>
  </si>
  <si>
    <t>14 days from last assesment of the week</t>
  </si>
  <si>
    <t>Term 3 - 2024</t>
  </si>
  <si>
    <t>RP1</t>
  </si>
  <si>
    <t>BL(B)</t>
  </si>
  <si>
    <t>Term 4 - 2024</t>
  </si>
  <si>
    <t xml:space="preserve">RP1 </t>
  </si>
  <si>
    <t>Term 1 - 2025</t>
  </si>
  <si>
    <t>BL</t>
  </si>
  <si>
    <t>Term 2 - 2025</t>
  </si>
  <si>
    <t>Term 3 - 2025</t>
  </si>
  <si>
    <t>Term 4 - 2025</t>
  </si>
  <si>
    <t>Terms 2024</t>
  </si>
  <si>
    <r>
      <t>Level 2</t>
    </r>
    <r>
      <rPr>
        <b/>
        <sz val="10"/>
        <color rgb="FF000000"/>
        <rFont val="Arial"/>
        <family val="2"/>
      </rPr>
      <t xml:space="preserve"> + </t>
    </r>
    <r>
      <rPr>
        <b/>
        <sz val="10"/>
        <color rgb="FFFFC000"/>
        <rFont val="Arial"/>
        <family val="2"/>
      </rPr>
      <t>Electives</t>
    </r>
  </si>
  <si>
    <t>200hrs</t>
  </si>
  <si>
    <t>150 hrs</t>
  </si>
  <si>
    <t>100hrs</t>
  </si>
  <si>
    <t>Term 1</t>
  </si>
  <si>
    <t>ARP</t>
  </si>
  <si>
    <t>AA</t>
  </si>
  <si>
    <t>SFM</t>
  </si>
  <si>
    <t>RT</t>
  </si>
  <si>
    <t>Electives (all 4 subjects will not run at each sitting)</t>
  </si>
  <si>
    <t>Deferral Date</t>
  </si>
  <si>
    <t>Subject teaching end</t>
  </si>
  <si>
    <t>Mid Course Coursework Submission (mark and park)</t>
  </si>
  <si>
    <t>See Comment</t>
  </si>
  <si>
    <t>N/A</t>
  </si>
  <si>
    <t>Final coursework submission issue (electives only/RT)</t>
  </si>
  <si>
    <t>Coursework submission (coursework mark and park)</t>
  </si>
  <si>
    <t>Pre Read Release 8.00 Assesment day via MyCable</t>
  </si>
  <si>
    <t>Final Assesment starts 13.00</t>
  </si>
  <si>
    <t>Internal course date marking finish</t>
  </si>
  <si>
    <t>Term 2</t>
  </si>
  <si>
    <t xml:space="preserve">Electives </t>
  </si>
  <si>
    <t>Final coursework submission issue (electives only)</t>
  </si>
  <si>
    <t>Term 3</t>
  </si>
  <si>
    <t>Term 4</t>
  </si>
  <si>
    <t>TERMS 2025</t>
  </si>
  <si>
    <t>Skils Core</t>
  </si>
  <si>
    <t>Level 3</t>
  </si>
  <si>
    <t xml:space="preserve">Pre requisites </t>
  </si>
  <si>
    <t>RP &amp; RP2</t>
  </si>
  <si>
    <t>RP &amp; AAS</t>
  </si>
  <si>
    <t>RP&amp;BMF</t>
  </si>
  <si>
    <t xml:space="preserve">Tax for A Tax Only </t>
  </si>
  <si>
    <t>Knowledge &amp; Skills</t>
  </si>
  <si>
    <t>Credits</t>
  </si>
  <si>
    <t>Term 1/2025</t>
  </si>
  <si>
    <t>RP2</t>
  </si>
  <si>
    <t>Ethics</t>
  </si>
  <si>
    <t>EPA2</t>
  </si>
  <si>
    <t>Enrolment/Deferral Deadline</t>
  </si>
  <si>
    <t>-24</t>
  </si>
  <si>
    <t xml:space="preserve">Pre Read Release </t>
  </si>
  <si>
    <t>Term 2/2025</t>
  </si>
  <si>
    <t>Case Study</t>
  </si>
  <si>
    <t>Term 3/2025</t>
  </si>
  <si>
    <t>Last date TPE can be taught</t>
  </si>
  <si>
    <t>Pre Read Release (level 2 8.00 Assesment day via MyCable, level 3 Friday before at 8.00)</t>
  </si>
  <si>
    <t>Final Assesment starts Level 2 13.00 / TPE TBC</t>
  </si>
  <si>
    <t>Term 4/2025</t>
  </si>
  <si>
    <t>TERMS 2026</t>
  </si>
  <si>
    <t>350hrs</t>
  </si>
  <si>
    <t>Pre Read Release (Friday before at 08.00 via myCable</t>
  </si>
  <si>
    <t>TERMS 2027</t>
  </si>
  <si>
    <t>Skills</t>
  </si>
  <si>
    <t>Intigration</t>
  </si>
  <si>
    <t>Hours</t>
  </si>
  <si>
    <t>Elective</t>
  </si>
  <si>
    <t>DATA</t>
  </si>
  <si>
    <t>BUS TR</t>
  </si>
  <si>
    <t>SUS</t>
  </si>
  <si>
    <t>Digital Delivery</t>
  </si>
  <si>
    <t>Term 1 Knwowledge and Skills  Digital Delivery</t>
  </si>
  <si>
    <t>Term 1-2025</t>
  </si>
  <si>
    <t>PTE</t>
  </si>
  <si>
    <t xml:space="preserve">EPA1 </t>
  </si>
  <si>
    <t>SUS might need to run un T! to allow</t>
  </si>
  <si>
    <t>ARP 8 weeks course</t>
  </si>
  <si>
    <t>Mid Course Coursework Submission</t>
  </si>
  <si>
    <t>RP" 8 week course</t>
  </si>
  <si>
    <t>Final Summative Coursework Released</t>
  </si>
  <si>
    <t>Final Summative Coursework Submission</t>
  </si>
  <si>
    <t>Pre Read Release</t>
  </si>
  <si>
    <t>Final Summative Assesment</t>
  </si>
  <si>
    <t>Term 2-2025</t>
  </si>
  <si>
    <t>Term 3-2025</t>
  </si>
  <si>
    <t>Term 4-2025</t>
  </si>
  <si>
    <t>Dates are subject to change</t>
  </si>
  <si>
    <t>ICAS Terms Plan 2026-28</t>
  </si>
  <si>
    <t>* Accelerated and retake route</t>
  </si>
  <si>
    <t>Reporting and Performance (2) *</t>
  </si>
  <si>
    <t>4/2026 **</t>
  </si>
  <si>
    <t>** EY Firm Specific</t>
  </si>
  <si>
    <t>V.2/2026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</si>
</sst>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548235"/>
      <name val="Arial"/>
      <family val="2"/>
    </font>
    <font>
      <b/>
      <sz val="10"/>
      <color rgb="FFFFC000"/>
      <name val="Arial"/>
      <family val="2"/>
    </font>
    <font>
      <b/>
      <sz val="10"/>
      <color rgb="FFED7D3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0"/>
      <color theme="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F9D8FC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8"/>
        <bgColor rgb="FF00000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/>
    <xf numFmtId="0" fontId="6" fillId="0" borderId="0" xfId="0" applyFont="1"/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vertical="center"/>
    </xf>
    <xf numFmtId="2" fontId="5" fillId="0" borderId="1" xfId="0" quotePrefix="1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2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14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8" borderId="1" xfId="0" quotePrefix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14" fontId="5" fillId="12" borderId="1" xfId="0" applyNumberFormat="1" applyFont="1" applyFill="1" applyBorder="1" applyAlignment="1">
      <alignment horizontal="center" vertical="center"/>
    </xf>
    <xf numFmtId="2" fontId="5" fillId="13" borderId="1" xfId="0" applyNumberFormat="1" applyFont="1" applyFill="1" applyBorder="1" applyAlignment="1">
      <alignment horizontal="center" vertical="center"/>
    </xf>
    <xf numFmtId="14" fontId="5" fillId="14" borderId="1" xfId="0" applyNumberFormat="1" applyFont="1" applyFill="1" applyBorder="1" applyAlignment="1">
      <alignment horizontal="center" vertical="center"/>
    </xf>
    <xf numFmtId="14" fontId="5" fillId="13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1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/>
    </xf>
    <xf numFmtId="14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5" fillId="0" borderId="5" xfId="0" applyNumberFormat="1" applyFont="1" applyBorder="1" applyAlignment="1">
      <alignment vertic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10" borderId="1" xfId="0" applyFont="1" applyFill="1" applyBorder="1" applyAlignment="1">
      <alignment horizontal="center" vertical="center"/>
    </xf>
    <xf numFmtId="0" fontId="0" fillId="10" borderId="0" xfId="0" applyFill="1"/>
    <xf numFmtId="14" fontId="0" fillId="10" borderId="1" xfId="0" applyNumberFormat="1" applyFill="1" applyBorder="1" applyAlignment="1">
      <alignment horizontal="center" vertical="center"/>
    </xf>
    <xf numFmtId="14" fontId="0" fillId="10" borderId="0" xfId="0" applyNumberFormat="1" applyFill="1" applyAlignment="1">
      <alignment horizontal="center" vertical="center"/>
    </xf>
    <xf numFmtId="14" fontId="6" fillId="12" borderId="1" xfId="0" applyNumberFormat="1" applyFont="1" applyFill="1" applyBorder="1" applyAlignment="1">
      <alignment horizontal="left" vertical="center"/>
    </xf>
    <xf numFmtId="14" fontId="5" fillId="10" borderId="1" xfId="0" applyNumberFormat="1" applyFont="1" applyFill="1" applyBorder="1" applyAlignment="1">
      <alignment horizontal="left" vertical="center"/>
    </xf>
    <xf numFmtId="14" fontId="5" fillId="10" borderId="1" xfId="0" applyNumberFormat="1" applyFont="1" applyFill="1" applyBorder="1" applyAlignment="1">
      <alignment horizontal="left" vertical="center" wrapText="1"/>
    </xf>
    <xf numFmtId="0" fontId="0" fillId="10" borderId="0" xfId="0" applyFill="1" applyAlignment="1">
      <alignment horizontal="left"/>
    </xf>
    <xf numFmtId="0" fontId="0" fillId="10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5" fillId="12" borderId="1" xfId="0" quotePrefix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" fontId="3" fillId="12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/>
    </xf>
    <xf numFmtId="0" fontId="3" fillId="10" borderId="0" xfId="0" applyFont="1" applyFill="1"/>
    <xf numFmtId="14" fontId="3" fillId="12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5" fillId="14" borderId="1" xfId="0" quotePrefix="1" applyFont="1" applyFill="1" applyBorder="1" applyAlignment="1">
      <alignment horizontal="center" vertical="center"/>
    </xf>
    <xf numFmtId="0" fontId="0" fillId="13" borderId="1" xfId="0" applyFill="1" applyBorder="1" applyAlignment="1">
      <alignment horizontal="left"/>
    </xf>
    <xf numFmtId="14" fontId="0" fillId="13" borderId="1" xfId="0" applyNumberFormat="1" applyFill="1" applyBorder="1" applyAlignment="1">
      <alignment horizontal="center" vertical="center"/>
    </xf>
    <xf numFmtId="14" fontId="5" fillId="15" borderId="1" xfId="0" applyNumberFormat="1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4" fontId="10" fillId="1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8" xfId="0" applyFont="1" applyFill="1" applyBorder="1"/>
    <xf numFmtId="0" fontId="6" fillId="7" borderId="8" xfId="0" applyFont="1" applyFill="1" applyBorder="1" applyAlignment="1">
      <alignment horizontal="center" vertical="center"/>
    </xf>
    <xf numFmtId="0" fontId="5" fillId="0" borderId="5" xfId="0" applyFont="1" applyBorder="1"/>
    <xf numFmtId="14" fontId="5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5" fillId="10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0" fillId="10" borderId="0" xfId="0" applyFill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5" fillId="10" borderId="0" xfId="0" applyFont="1" applyFill="1"/>
    <xf numFmtId="14" fontId="5" fillId="10" borderId="0" xfId="0" applyNumberFormat="1" applyFont="1" applyFill="1" applyAlignment="1">
      <alignment horizontal="center" vertical="center"/>
    </xf>
    <xf numFmtId="0" fontId="0" fillId="10" borderId="1" xfId="0" applyFill="1" applyBorder="1" applyAlignment="1">
      <alignment horizontal="center"/>
    </xf>
    <xf numFmtId="14" fontId="0" fillId="10" borderId="1" xfId="0" applyNumberFormat="1" applyFill="1" applyBorder="1" applyAlignment="1">
      <alignment horizontal="center"/>
    </xf>
    <xf numFmtId="0" fontId="5" fillId="10" borderId="1" xfId="0" applyFont="1" applyFill="1" applyBorder="1" applyAlignment="1">
      <alignment wrapText="1"/>
    </xf>
    <xf numFmtId="0" fontId="5" fillId="17" borderId="1" xfId="0" applyFont="1" applyFill="1" applyBorder="1" applyAlignment="1">
      <alignment horizontal="center" vertical="center"/>
    </xf>
    <xf numFmtId="0" fontId="5" fillId="17" borderId="1" xfId="0" quotePrefix="1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1" xfId="0" quotePrefix="1" applyFont="1" applyFill="1" applyBorder="1" applyAlignment="1">
      <alignment horizontal="center" vertical="center"/>
    </xf>
    <xf numFmtId="14" fontId="5" fillId="18" borderId="1" xfId="0" applyNumberFormat="1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14" fontId="5" fillId="19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/>
    <xf numFmtId="14" fontId="6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14" fontId="5" fillId="20" borderId="1" xfId="0" applyNumberFormat="1" applyFont="1" applyFill="1" applyBorder="1" applyAlignment="1">
      <alignment horizontal="center" vertical="center"/>
    </xf>
    <xf numFmtId="14" fontId="3" fillId="10" borderId="1" xfId="0" applyNumberFormat="1" applyFont="1" applyFill="1" applyBorder="1" applyAlignment="1">
      <alignment horizontal="center" vertical="center"/>
    </xf>
    <xf numFmtId="14" fontId="5" fillId="12" borderId="1" xfId="0" quotePrefix="1" applyNumberFormat="1" applyFont="1" applyFill="1" applyBorder="1" applyAlignment="1">
      <alignment horizontal="center" vertical="center"/>
    </xf>
    <xf numFmtId="14" fontId="5" fillId="10" borderId="1" xfId="0" quotePrefix="1" applyNumberFormat="1" applyFont="1" applyFill="1" applyBorder="1" applyAlignment="1">
      <alignment horizontal="center" vertical="center"/>
    </xf>
    <xf numFmtId="14" fontId="5" fillId="21" borderId="1" xfId="0" applyNumberFormat="1" applyFont="1" applyFill="1" applyBorder="1" applyAlignment="1">
      <alignment horizontal="center" vertical="center"/>
    </xf>
    <xf numFmtId="14" fontId="10" fillId="21" borderId="1" xfId="0" applyNumberFormat="1" applyFont="1" applyFill="1" applyBorder="1" applyAlignment="1">
      <alignment horizontal="center" vertical="center"/>
    </xf>
    <xf numFmtId="14" fontId="5" fillId="22" borderId="1" xfId="0" applyNumberFormat="1" applyFont="1" applyFill="1" applyBorder="1" applyAlignment="1">
      <alignment horizontal="center" vertical="center"/>
    </xf>
    <xf numFmtId="14" fontId="5" fillId="22" borderId="1" xfId="0" quotePrefix="1" applyNumberFormat="1" applyFont="1" applyFill="1" applyBorder="1" applyAlignment="1">
      <alignment horizontal="center" vertical="center"/>
    </xf>
    <xf numFmtId="14" fontId="5" fillId="23" borderId="1" xfId="0" applyNumberFormat="1" applyFont="1" applyFill="1" applyBorder="1" applyAlignment="1">
      <alignment horizontal="center" vertical="center"/>
    </xf>
    <xf numFmtId="14" fontId="10" fillId="23" borderId="1" xfId="0" applyNumberFormat="1" applyFont="1" applyFill="1" applyBorder="1" applyAlignment="1">
      <alignment horizontal="center" vertical="center"/>
    </xf>
    <xf numFmtId="14" fontId="5" fillId="23" borderId="1" xfId="0" quotePrefix="1" applyNumberFormat="1" applyFont="1" applyFill="1" applyBorder="1" applyAlignment="1">
      <alignment horizontal="center" vertical="center"/>
    </xf>
    <xf numFmtId="0" fontId="5" fillId="24" borderId="1" xfId="0" applyFont="1" applyFill="1" applyBorder="1"/>
    <xf numFmtId="0" fontId="5" fillId="25" borderId="1" xfId="0" applyFont="1" applyFill="1" applyBorder="1" applyAlignment="1">
      <alignment horizontal="center" vertical="center"/>
    </xf>
    <xf numFmtId="14" fontId="5" fillId="25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0" fillId="24" borderId="1" xfId="0" applyFill="1" applyBorder="1" applyAlignment="1">
      <alignment horizontal="center"/>
    </xf>
    <xf numFmtId="0" fontId="0" fillId="24" borderId="0" xfId="0" applyFill="1"/>
    <xf numFmtId="0" fontId="5" fillId="13" borderId="0" xfId="0" applyFont="1" applyFill="1" applyAlignment="1">
      <alignment vertical="center"/>
    </xf>
    <xf numFmtId="0" fontId="3" fillId="12" borderId="27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10" borderId="2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2" fillId="10" borderId="0" xfId="0" applyFont="1" applyFill="1"/>
    <xf numFmtId="14" fontId="3" fillId="24" borderId="4" xfId="0" applyNumberFormat="1" applyFont="1" applyFill="1" applyBorder="1" applyAlignment="1">
      <alignment horizontal="center"/>
    </xf>
    <xf numFmtId="0" fontId="3" fillId="10" borderId="47" xfId="0" applyFont="1" applyFill="1" applyBorder="1" applyAlignment="1">
      <alignment horizontal="center" vertical="center" wrapText="1"/>
    </xf>
    <xf numFmtId="0" fontId="3" fillId="10" borderId="49" xfId="0" applyFont="1" applyFill="1" applyBorder="1" applyAlignment="1">
      <alignment horizontal="center" vertical="center" wrapText="1"/>
    </xf>
    <xf numFmtId="0" fontId="3" fillId="26" borderId="53" xfId="0" applyFont="1" applyFill="1" applyBorder="1" applyAlignment="1">
      <alignment horizontal="center" vertical="center" wrapText="1"/>
    </xf>
    <xf numFmtId="0" fontId="3" fillId="10" borderId="53" xfId="0" applyFont="1" applyFill="1" applyBorder="1" applyAlignment="1">
      <alignment horizontal="center" vertical="center" wrapText="1"/>
    </xf>
    <xf numFmtId="0" fontId="11" fillId="27" borderId="53" xfId="0" applyFont="1" applyFill="1" applyBorder="1" applyAlignment="1">
      <alignment horizontal="center" vertical="center" wrapText="1"/>
    </xf>
    <xf numFmtId="0" fontId="3" fillId="12" borderId="53" xfId="0" applyFont="1" applyFill="1" applyBorder="1" applyAlignment="1">
      <alignment horizontal="center" vertical="center" wrapText="1"/>
    </xf>
    <xf numFmtId="0" fontId="1" fillId="10" borderId="0" xfId="0" applyFont="1" applyFill="1"/>
    <xf numFmtId="0" fontId="1" fillId="10" borderId="0" xfId="0" applyFont="1" applyFill="1" applyAlignment="1">
      <alignment horizontal="center"/>
    </xf>
    <xf numFmtId="2" fontId="1" fillId="10" borderId="28" xfId="0" quotePrefix="1" applyNumberFormat="1" applyFont="1" applyFill="1" applyBorder="1" applyAlignment="1">
      <alignment horizontal="center" vertical="center" textRotation="255" wrapText="1"/>
    </xf>
    <xf numFmtId="0" fontId="1" fillId="10" borderId="25" xfId="0" applyFont="1" applyFill="1" applyBorder="1"/>
    <xf numFmtId="0" fontId="1" fillId="10" borderId="10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1" fillId="10" borderId="10" xfId="0" quotePrefix="1" applyFont="1" applyFill="1" applyBorder="1" applyAlignment="1">
      <alignment horizontal="center"/>
    </xf>
    <xf numFmtId="0" fontId="1" fillId="10" borderId="11" xfId="0" quotePrefix="1" applyFont="1" applyFill="1" applyBorder="1" applyAlignment="1">
      <alignment horizontal="center"/>
    </xf>
    <xf numFmtId="0" fontId="1" fillId="10" borderId="24" xfId="0" quotePrefix="1" applyFont="1" applyFill="1" applyBorder="1" applyAlignment="1">
      <alignment horizontal="center"/>
    </xf>
    <xf numFmtId="0" fontId="1" fillId="10" borderId="22" xfId="0" applyFont="1" applyFill="1" applyBorder="1"/>
    <xf numFmtId="14" fontId="1" fillId="10" borderId="12" xfId="0" applyNumberFormat="1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/>
    </xf>
    <xf numFmtId="14" fontId="1" fillId="10" borderId="13" xfId="0" applyNumberFormat="1" applyFont="1" applyFill="1" applyBorder="1" applyAlignment="1">
      <alignment horizontal="center"/>
    </xf>
    <xf numFmtId="0" fontId="1" fillId="10" borderId="12" xfId="0" quotePrefix="1" applyFont="1" applyFill="1" applyBorder="1" applyAlignment="1">
      <alignment horizontal="center"/>
    </xf>
    <xf numFmtId="0" fontId="1" fillId="10" borderId="1" xfId="0" quotePrefix="1" applyFont="1" applyFill="1" applyBorder="1" applyAlignment="1">
      <alignment horizontal="center"/>
    </xf>
    <xf numFmtId="0" fontId="1" fillId="10" borderId="13" xfId="0" quotePrefix="1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26" xfId="0" applyFont="1" applyFill="1" applyBorder="1"/>
    <xf numFmtId="14" fontId="1" fillId="10" borderId="34" xfId="0" applyNumberFormat="1" applyFont="1" applyFill="1" applyBorder="1" applyAlignment="1">
      <alignment horizontal="center"/>
    </xf>
    <xf numFmtId="14" fontId="1" fillId="10" borderId="16" xfId="0" applyNumberFormat="1" applyFont="1" applyFill="1" applyBorder="1" applyAlignment="1">
      <alignment horizontal="center"/>
    </xf>
    <xf numFmtId="14" fontId="1" fillId="10" borderId="17" xfId="0" applyNumberFormat="1" applyFont="1" applyFill="1" applyBorder="1" applyAlignment="1">
      <alignment horizontal="center"/>
    </xf>
    <xf numFmtId="0" fontId="1" fillId="10" borderId="34" xfId="0" quotePrefix="1" applyFont="1" applyFill="1" applyBorder="1" applyAlignment="1">
      <alignment horizontal="center"/>
    </xf>
    <xf numFmtId="0" fontId="1" fillId="10" borderId="16" xfId="0" quotePrefix="1" applyFont="1" applyFill="1" applyBorder="1" applyAlignment="1">
      <alignment horizontal="center"/>
    </xf>
    <xf numFmtId="0" fontId="1" fillId="10" borderId="17" xfId="0" quotePrefix="1" applyFont="1" applyFill="1" applyBorder="1" applyAlignment="1">
      <alignment horizontal="center"/>
    </xf>
    <xf numFmtId="0" fontId="1" fillId="10" borderId="41" xfId="0" applyFont="1" applyFill="1" applyBorder="1" applyAlignment="1">
      <alignment horizontal="center"/>
    </xf>
    <xf numFmtId="0" fontId="1" fillId="10" borderId="43" xfId="0" applyFont="1" applyFill="1" applyBorder="1" applyAlignment="1">
      <alignment horizontal="center"/>
    </xf>
    <xf numFmtId="14" fontId="1" fillId="10" borderId="1" xfId="0" quotePrefix="1" applyNumberFormat="1" applyFont="1" applyFill="1" applyBorder="1" applyAlignment="1">
      <alignment horizontal="center"/>
    </xf>
    <xf numFmtId="14" fontId="1" fillId="10" borderId="2" xfId="0" applyNumberFormat="1" applyFont="1" applyFill="1" applyBorder="1" applyAlignment="1">
      <alignment horizontal="center"/>
    </xf>
    <xf numFmtId="14" fontId="1" fillId="10" borderId="10" xfId="0" applyNumberFormat="1" applyFont="1" applyFill="1" applyBorder="1" applyAlignment="1">
      <alignment horizontal="center"/>
    </xf>
    <xf numFmtId="14" fontId="1" fillId="10" borderId="24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2" xfId="0" quotePrefix="1" applyFont="1" applyFill="1" applyBorder="1" applyAlignment="1">
      <alignment horizontal="center"/>
    </xf>
    <xf numFmtId="14" fontId="1" fillId="10" borderId="16" xfId="0" quotePrefix="1" applyNumberFormat="1" applyFont="1" applyFill="1" applyBorder="1" applyAlignment="1">
      <alignment horizontal="center"/>
    </xf>
    <xf numFmtId="14" fontId="1" fillId="10" borderId="40" xfId="0" applyNumberFormat="1" applyFont="1" applyFill="1" applyBorder="1" applyAlignment="1">
      <alignment horizontal="center"/>
    </xf>
    <xf numFmtId="0" fontId="1" fillId="10" borderId="42" xfId="0" applyFont="1" applyFill="1" applyBorder="1" applyAlignment="1">
      <alignment horizontal="center"/>
    </xf>
    <xf numFmtId="14" fontId="1" fillId="10" borderId="11" xfId="0" applyNumberFormat="1" applyFont="1" applyFill="1" applyBorder="1" applyAlignment="1">
      <alignment horizontal="center"/>
    </xf>
    <xf numFmtId="14" fontId="1" fillId="10" borderId="24" xfId="0" quotePrefix="1" applyNumberFormat="1" applyFont="1" applyFill="1" applyBorder="1" applyAlignment="1">
      <alignment horizontal="center"/>
    </xf>
    <xf numFmtId="14" fontId="1" fillId="10" borderId="13" xfId="0" quotePrefix="1" applyNumberFormat="1" applyFont="1" applyFill="1" applyBorder="1" applyAlignment="1">
      <alignment horizontal="center"/>
    </xf>
    <xf numFmtId="14" fontId="1" fillId="10" borderId="17" xfId="0" quotePrefix="1" applyNumberFormat="1" applyFont="1" applyFill="1" applyBorder="1" applyAlignment="1">
      <alignment horizontal="center"/>
    </xf>
    <xf numFmtId="0" fontId="1" fillId="0" borderId="0" xfId="0" applyFont="1"/>
    <xf numFmtId="0" fontId="1" fillId="10" borderId="9" xfId="0" applyFont="1" applyFill="1" applyBorder="1"/>
    <xf numFmtId="14" fontId="1" fillId="10" borderId="18" xfId="0" applyNumberFormat="1" applyFont="1" applyFill="1" applyBorder="1" applyAlignment="1">
      <alignment horizontal="center"/>
    </xf>
    <xf numFmtId="14" fontId="1" fillId="10" borderId="19" xfId="0" applyNumberFormat="1" applyFont="1" applyFill="1" applyBorder="1" applyAlignment="1">
      <alignment horizontal="center"/>
    </xf>
    <xf numFmtId="14" fontId="1" fillId="10" borderId="23" xfId="0" applyNumberFormat="1" applyFont="1" applyFill="1" applyBorder="1" applyAlignment="1">
      <alignment horizontal="center"/>
    </xf>
    <xf numFmtId="0" fontId="1" fillId="10" borderId="18" xfId="0" quotePrefix="1" applyFont="1" applyFill="1" applyBorder="1" applyAlignment="1">
      <alignment horizontal="center"/>
    </xf>
    <xf numFmtId="0" fontId="1" fillId="10" borderId="19" xfId="0" quotePrefix="1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1" fillId="10" borderId="21" xfId="0" applyFont="1" applyFill="1" applyBorder="1"/>
    <xf numFmtId="14" fontId="1" fillId="10" borderId="15" xfId="0" applyNumberFormat="1" applyFont="1" applyFill="1" applyBorder="1" applyAlignment="1">
      <alignment horizontal="center"/>
    </xf>
    <xf numFmtId="14" fontId="1" fillId="10" borderId="5" xfId="0" applyNumberFormat="1" applyFont="1" applyFill="1" applyBorder="1" applyAlignment="1">
      <alignment horizontal="center"/>
    </xf>
    <xf numFmtId="14" fontId="1" fillId="10" borderId="14" xfId="0" applyNumberFormat="1" applyFont="1" applyFill="1" applyBorder="1" applyAlignment="1">
      <alignment horizontal="center"/>
    </xf>
    <xf numFmtId="14" fontId="1" fillId="10" borderId="14" xfId="0" quotePrefix="1" applyNumberFormat="1" applyFont="1" applyFill="1" applyBorder="1" applyAlignment="1">
      <alignment horizontal="center"/>
    </xf>
    <xf numFmtId="14" fontId="1" fillId="24" borderId="12" xfId="0" applyNumberFormat="1" applyFont="1" applyFill="1" applyBorder="1" applyAlignment="1">
      <alignment horizontal="center"/>
    </xf>
    <xf numFmtId="14" fontId="1" fillId="10" borderId="36" xfId="0" applyNumberFormat="1" applyFont="1" applyFill="1" applyBorder="1" applyAlignment="1">
      <alignment horizontal="center"/>
    </xf>
    <xf numFmtId="14" fontId="1" fillId="10" borderId="6" xfId="0" applyNumberFormat="1" applyFont="1" applyFill="1" applyBorder="1" applyAlignment="1">
      <alignment horizontal="center"/>
    </xf>
    <xf numFmtId="14" fontId="1" fillId="10" borderId="35" xfId="0" applyNumberFormat="1" applyFont="1" applyFill="1" applyBorder="1" applyAlignment="1">
      <alignment horizontal="center"/>
    </xf>
    <xf numFmtId="0" fontId="1" fillId="10" borderId="6" xfId="0" quotePrefix="1" applyFont="1" applyFill="1" applyBorder="1" applyAlignment="1">
      <alignment horizontal="center"/>
    </xf>
    <xf numFmtId="0" fontId="1" fillId="10" borderId="32" xfId="0" applyFont="1" applyFill="1" applyBorder="1"/>
    <xf numFmtId="0" fontId="1" fillId="10" borderId="33" xfId="0" applyFont="1" applyFill="1" applyBorder="1"/>
    <xf numFmtId="0" fontId="1" fillId="10" borderId="39" xfId="0" quotePrefix="1" applyFont="1" applyFill="1" applyBorder="1" applyAlignment="1">
      <alignment horizontal="center"/>
    </xf>
    <xf numFmtId="0" fontId="1" fillId="10" borderId="37" xfId="0" applyFont="1" applyFill="1" applyBorder="1" applyAlignment="1">
      <alignment horizontal="center"/>
    </xf>
    <xf numFmtId="0" fontId="1" fillId="10" borderId="39" xfId="0" applyFont="1" applyFill="1" applyBorder="1" applyAlignment="1">
      <alignment horizontal="center"/>
    </xf>
    <xf numFmtId="0" fontId="1" fillId="10" borderId="54" xfId="0" applyFont="1" applyFill="1" applyBorder="1" applyAlignment="1">
      <alignment horizontal="center"/>
    </xf>
    <xf numFmtId="0" fontId="1" fillId="10" borderId="37" xfId="0" quotePrefix="1" applyFont="1" applyFill="1" applyBorder="1" applyAlignment="1">
      <alignment horizontal="center"/>
    </xf>
    <xf numFmtId="0" fontId="1" fillId="10" borderId="54" xfId="0" quotePrefix="1" applyFont="1" applyFill="1" applyBorder="1" applyAlignment="1">
      <alignment horizontal="center"/>
    </xf>
    <xf numFmtId="14" fontId="1" fillId="10" borderId="4" xfId="0" applyNumberFormat="1" applyFont="1" applyFill="1" applyBorder="1" applyAlignment="1">
      <alignment horizontal="center"/>
    </xf>
    <xf numFmtId="14" fontId="1" fillId="10" borderId="3" xfId="0" applyNumberFormat="1" applyFont="1" applyFill="1" applyBorder="1" applyAlignment="1">
      <alignment horizontal="center"/>
    </xf>
    <xf numFmtId="0" fontId="1" fillId="10" borderId="4" xfId="0" quotePrefix="1" applyFont="1" applyFill="1" applyBorder="1" applyAlignment="1">
      <alignment horizontal="center"/>
    </xf>
    <xf numFmtId="0" fontId="1" fillId="10" borderId="3" xfId="0" quotePrefix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14" fontId="1" fillId="10" borderId="38" xfId="0" applyNumberFormat="1" applyFont="1" applyFill="1" applyBorder="1" applyAlignment="1">
      <alignment horizontal="center"/>
    </xf>
    <xf numFmtId="14" fontId="1" fillId="10" borderId="55" xfId="0" applyNumberFormat="1" applyFont="1" applyFill="1" applyBorder="1" applyAlignment="1">
      <alignment horizontal="center"/>
    </xf>
    <xf numFmtId="0" fontId="1" fillId="10" borderId="38" xfId="0" quotePrefix="1" applyFont="1" applyFill="1" applyBorder="1" applyAlignment="1">
      <alignment horizontal="center"/>
    </xf>
    <xf numFmtId="0" fontId="1" fillId="10" borderId="55" xfId="0" quotePrefix="1" applyFont="1" applyFill="1" applyBorder="1" applyAlignment="1">
      <alignment horizontal="center"/>
    </xf>
    <xf numFmtId="0" fontId="1" fillId="10" borderId="40" xfId="0" quotePrefix="1" applyFont="1" applyFill="1" applyBorder="1" applyAlignment="1">
      <alignment horizontal="center"/>
    </xf>
    <xf numFmtId="0" fontId="1" fillId="10" borderId="56" xfId="0" applyFont="1" applyFill="1" applyBorder="1" applyAlignment="1">
      <alignment horizontal="center"/>
    </xf>
    <xf numFmtId="0" fontId="1" fillId="10" borderId="48" xfId="0" applyFont="1" applyFill="1" applyBorder="1" applyAlignment="1">
      <alignment horizontal="center"/>
    </xf>
    <xf numFmtId="0" fontId="1" fillId="10" borderId="51" xfId="0" applyFont="1" applyFill="1" applyBorder="1" applyAlignment="1">
      <alignment horizontal="center"/>
    </xf>
    <xf numFmtId="14" fontId="1" fillId="10" borderId="57" xfId="0" applyNumberFormat="1" applyFont="1" applyFill="1" applyBorder="1" applyAlignment="1">
      <alignment horizontal="center"/>
    </xf>
    <xf numFmtId="14" fontId="1" fillId="10" borderId="37" xfId="0" applyNumberFormat="1" applyFont="1" applyFill="1" applyBorder="1" applyAlignment="1">
      <alignment horizontal="center"/>
    </xf>
    <xf numFmtId="14" fontId="1" fillId="10" borderId="39" xfId="0" applyNumberFormat="1" applyFont="1" applyFill="1" applyBorder="1" applyAlignment="1">
      <alignment horizontal="center"/>
    </xf>
    <xf numFmtId="14" fontId="1" fillId="10" borderId="57" xfId="0" quotePrefix="1" applyNumberFormat="1" applyFont="1" applyFill="1" applyBorder="1" applyAlignment="1">
      <alignment horizontal="center"/>
    </xf>
    <xf numFmtId="14" fontId="1" fillId="10" borderId="3" xfId="0" quotePrefix="1" applyNumberFormat="1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14" fontId="1" fillId="10" borderId="55" xfId="0" quotePrefix="1" applyNumberFormat="1" applyFont="1" applyFill="1" applyBorder="1" applyAlignment="1">
      <alignment horizontal="center"/>
    </xf>
    <xf numFmtId="0" fontId="1" fillId="10" borderId="34" xfId="0" applyFont="1" applyFill="1" applyBorder="1" applyAlignment="1">
      <alignment horizontal="center"/>
    </xf>
    <xf numFmtId="0" fontId="1" fillId="10" borderId="17" xfId="0" applyFont="1" applyFill="1" applyBorder="1" applyAlignment="1">
      <alignment horizontal="center"/>
    </xf>
    <xf numFmtId="14" fontId="1" fillId="10" borderId="47" xfId="0" applyNumberFormat="1" applyFont="1" applyFill="1" applyBorder="1" applyAlignment="1">
      <alignment horizontal="center"/>
    </xf>
    <xf numFmtId="14" fontId="1" fillId="10" borderId="49" xfId="0" applyNumberFormat="1" applyFont="1" applyFill="1" applyBorder="1" applyAlignment="1">
      <alignment horizontal="center"/>
    </xf>
    <xf numFmtId="14" fontId="1" fillId="10" borderId="53" xfId="0" applyNumberFormat="1" applyFont="1" applyFill="1" applyBorder="1" applyAlignment="1">
      <alignment horizontal="center"/>
    </xf>
    <xf numFmtId="0" fontId="1" fillId="10" borderId="47" xfId="0" quotePrefix="1" applyFont="1" applyFill="1" applyBorder="1" applyAlignment="1">
      <alignment horizontal="center"/>
    </xf>
    <xf numFmtId="14" fontId="1" fillId="10" borderId="45" xfId="0" applyNumberFormat="1" applyFont="1" applyFill="1" applyBorder="1" applyAlignment="1">
      <alignment horizontal="center"/>
    </xf>
    <xf numFmtId="14" fontId="1" fillId="10" borderId="50" xfId="0" applyNumberFormat="1" applyFont="1" applyFill="1" applyBorder="1" applyAlignment="1">
      <alignment horizontal="center"/>
    </xf>
    <xf numFmtId="0" fontId="1" fillId="10" borderId="15" xfId="0" quotePrefix="1" applyFont="1" applyFill="1" applyBorder="1" applyAlignment="1">
      <alignment horizontal="center"/>
    </xf>
    <xf numFmtId="0" fontId="1" fillId="10" borderId="45" xfId="0" quotePrefix="1" applyFont="1" applyFill="1" applyBorder="1" applyAlignment="1">
      <alignment horizontal="center"/>
    </xf>
    <xf numFmtId="0" fontId="1" fillId="10" borderId="5" xfId="0" quotePrefix="1" applyFont="1" applyFill="1" applyBorder="1" applyAlignment="1">
      <alignment horizontal="center"/>
    </xf>
    <xf numFmtId="2" fontId="1" fillId="10" borderId="4" xfId="0" applyNumberFormat="1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2" fontId="1" fillId="10" borderId="3" xfId="0" quotePrefix="1" applyNumberFormat="1" applyFont="1" applyFill="1" applyBorder="1" applyAlignment="1">
      <alignment horizontal="center"/>
    </xf>
    <xf numFmtId="2" fontId="1" fillId="10" borderId="38" xfId="0" applyNumberFormat="1" applyFont="1" applyFill="1" applyBorder="1" applyAlignment="1">
      <alignment horizontal="center"/>
    </xf>
    <xf numFmtId="2" fontId="1" fillId="10" borderId="44" xfId="0" applyNumberFormat="1" applyFont="1" applyFill="1" applyBorder="1" applyAlignment="1">
      <alignment horizontal="center"/>
    </xf>
    <xf numFmtId="14" fontId="1" fillId="10" borderId="58" xfId="0" applyNumberFormat="1" applyFont="1" applyFill="1" applyBorder="1" applyAlignment="1">
      <alignment horizontal="center"/>
    </xf>
    <xf numFmtId="0" fontId="1" fillId="10" borderId="52" xfId="0" quotePrefix="1" applyFont="1" applyFill="1" applyBorder="1" applyAlignment="1">
      <alignment horizontal="center"/>
    </xf>
    <xf numFmtId="14" fontId="1" fillId="10" borderId="54" xfId="0" applyNumberFormat="1" applyFont="1" applyFill="1" applyBorder="1" applyAlignment="1">
      <alignment horizontal="center"/>
    </xf>
    <xf numFmtId="2" fontId="1" fillId="10" borderId="2" xfId="0" quotePrefix="1" applyNumberFormat="1" applyFont="1" applyFill="1" applyBorder="1" applyAlignment="1">
      <alignment horizontal="center"/>
    </xf>
    <xf numFmtId="14" fontId="1" fillId="24" borderId="36" xfId="0" applyNumberFormat="1" applyFont="1" applyFill="1" applyBorder="1" applyAlignment="1">
      <alignment horizontal="center"/>
    </xf>
    <xf numFmtId="14" fontId="1" fillId="10" borderId="44" xfId="0" applyNumberFormat="1" applyFont="1" applyFill="1" applyBorder="1" applyAlignment="1">
      <alignment horizontal="center"/>
    </xf>
    <xf numFmtId="0" fontId="1" fillId="10" borderId="36" xfId="0" quotePrefix="1" applyFont="1" applyFill="1" applyBorder="1" applyAlignment="1">
      <alignment horizontal="center"/>
    </xf>
    <xf numFmtId="0" fontId="1" fillId="10" borderId="44" xfId="0" quotePrefix="1" applyFont="1" applyFill="1" applyBorder="1" applyAlignment="1">
      <alignment horizontal="center"/>
    </xf>
    <xf numFmtId="14" fontId="1" fillId="10" borderId="52" xfId="0" applyNumberFormat="1" applyFont="1" applyFill="1" applyBorder="1" applyAlignment="1">
      <alignment horizontal="center"/>
    </xf>
    <xf numFmtId="0" fontId="1" fillId="10" borderId="35" xfId="0" quotePrefix="1" applyFont="1" applyFill="1" applyBorder="1" applyAlignment="1">
      <alignment horizontal="center"/>
    </xf>
    <xf numFmtId="0" fontId="1" fillId="10" borderId="58" xfId="0" quotePrefix="1" applyFont="1" applyFill="1" applyBorder="1" applyAlignment="1">
      <alignment horizontal="center"/>
    </xf>
    <xf numFmtId="14" fontId="1" fillId="10" borderId="46" xfId="0" applyNumberFormat="1" applyFont="1" applyFill="1" applyBorder="1" applyAlignment="1">
      <alignment horizontal="center"/>
    </xf>
    <xf numFmtId="0" fontId="1" fillId="10" borderId="50" xfId="0" quotePrefix="1" applyFont="1" applyFill="1" applyBorder="1" applyAlignment="1">
      <alignment horizontal="center"/>
    </xf>
    <xf numFmtId="14" fontId="1" fillId="10" borderId="1" xfId="0" applyNumberFormat="1" applyFont="1" applyFill="1" applyBorder="1" applyAlignment="1">
      <alignment horizontal="center" vertical="center"/>
    </xf>
    <xf numFmtId="14" fontId="1" fillId="10" borderId="15" xfId="0" quotePrefix="1" applyNumberFormat="1" applyFont="1" applyFill="1" applyBorder="1" applyAlignment="1">
      <alignment horizontal="center"/>
    </xf>
    <xf numFmtId="14" fontId="1" fillId="10" borderId="5" xfId="0" quotePrefix="1" applyNumberFormat="1" applyFont="1" applyFill="1" applyBorder="1" applyAlignment="1">
      <alignment horizontal="center"/>
    </xf>
    <xf numFmtId="14" fontId="1" fillId="10" borderId="12" xfId="0" quotePrefix="1" applyNumberFormat="1" applyFont="1" applyFill="1" applyBorder="1" applyAlignment="1">
      <alignment horizontal="center"/>
    </xf>
    <xf numFmtId="14" fontId="1" fillId="10" borderId="34" xfId="0" quotePrefix="1" applyNumberFormat="1" applyFont="1" applyFill="1" applyBorder="1" applyAlignment="1">
      <alignment horizontal="center"/>
    </xf>
    <xf numFmtId="14" fontId="1" fillId="10" borderId="11" xfId="0" quotePrefix="1" applyNumberFormat="1" applyFont="1" applyFill="1" applyBorder="1" applyAlignment="1">
      <alignment horizontal="center"/>
    </xf>
    <xf numFmtId="14" fontId="1" fillId="10" borderId="0" xfId="0" applyNumberFormat="1" applyFont="1" applyFill="1" applyAlignment="1">
      <alignment horizontal="center"/>
    </xf>
    <xf numFmtId="0" fontId="1" fillId="10" borderId="14" xfId="0" quotePrefix="1" applyFont="1" applyFill="1" applyBorder="1" applyAlignment="1">
      <alignment horizontal="center"/>
    </xf>
    <xf numFmtId="0" fontId="14" fillId="0" borderId="0" xfId="0" applyFont="1"/>
    <xf numFmtId="0" fontId="3" fillId="26" borderId="18" xfId="0" applyFont="1" applyFill="1" applyBorder="1" applyAlignment="1">
      <alignment horizontal="center" vertical="center" wrapText="1"/>
    </xf>
    <xf numFmtId="0" fontId="3" fillId="26" borderId="19" xfId="0" applyFont="1" applyFill="1" applyBorder="1" applyAlignment="1">
      <alignment horizontal="center" vertical="center" wrapText="1"/>
    </xf>
    <xf numFmtId="0" fontId="3" fillId="26" borderId="23" xfId="0" applyFont="1" applyFill="1" applyBorder="1" applyAlignment="1">
      <alignment horizontal="center" vertical="center" wrapText="1"/>
    </xf>
    <xf numFmtId="0" fontId="11" fillId="27" borderId="18" xfId="0" applyFont="1" applyFill="1" applyBorder="1" applyAlignment="1">
      <alignment horizontal="center" vertical="center" wrapText="1"/>
    </xf>
    <xf numFmtId="0" fontId="11" fillId="27" borderId="47" xfId="0" applyFont="1" applyFill="1" applyBorder="1" applyAlignment="1">
      <alignment horizontal="center" vertical="center" wrapText="1"/>
    </xf>
    <xf numFmtId="0" fontId="11" fillId="27" borderId="19" xfId="0" applyFont="1" applyFill="1" applyBorder="1" applyAlignment="1">
      <alignment horizontal="center" vertical="center" wrapText="1"/>
    </xf>
    <xf numFmtId="0" fontId="11" fillId="27" borderId="2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28" borderId="27" xfId="0" applyFont="1" applyFill="1" applyBorder="1" applyAlignment="1">
      <alignment horizontal="center" vertical="center" wrapText="1"/>
    </xf>
    <xf numFmtId="0" fontId="3" fillId="28" borderId="20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horizontal="left" wrapText="1"/>
    </xf>
    <xf numFmtId="0" fontId="1" fillId="10" borderId="27" xfId="0" quotePrefix="1" applyFont="1" applyFill="1" applyBorder="1" applyAlignment="1">
      <alignment horizontal="center" vertical="center" textRotation="255"/>
    </xf>
    <xf numFmtId="0" fontId="1" fillId="10" borderId="29" xfId="0" applyFont="1" applyFill="1" applyBorder="1" applyAlignment="1">
      <alignment horizontal="center" vertical="center" textRotation="255"/>
    </xf>
    <xf numFmtId="0" fontId="1" fillId="10" borderId="59" xfId="0" quotePrefix="1" applyFont="1" applyFill="1" applyBorder="1" applyAlignment="1">
      <alignment horizontal="center" vertical="center" textRotation="255"/>
    </xf>
    <xf numFmtId="0" fontId="1" fillId="10" borderId="60" xfId="0" applyFont="1" applyFill="1" applyBorder="1" applyAlignment="1">
      <alignment horizontal="center" vertical="center" textRotation="255"/>
    </xf>
    <xf numFmtId="0" fontId="1" fillId="10" borderId="61" xfId="0" applyFont="1" applyFill="1" applyBorder="1" applyAlignment="1">
      <alignment horizontal="center" vertical="center" textRotation="255"/>
    </xf>
    <xf numFmtId="0" fontId="1" fillId="10" borderId="29" xfId="0" quotePrefix="1" applyFont="1" applyFill="1" applyBorder="1" applyAlignment="1">
      <alignment horizontal="center" vertical="center" textRotation="255"/>
    </xf>
    <xf numFmtId="0" fontId="1" fillId="10" borderId="30" xfId="0" applyFont="1" applyFill="1" applyBorder="1" applyAlignment="1">
      <alignment horizontal="center" vertical="center" textRotation="255"/>
    </xf>
    <xf numFmtId="0" fontId="1" fillId="10" borderId="28" xfId="0" quotePrefix="1" applyFont="1" applyFill="1" applyBorder="1" applyAlignment="1">
      <alignment horizontal="center" vertical="center" textRotation="255"/>
    </xf>
    <xf numFmtId="0" fontId="13" fillId="10" borderId="59" xfId="0" quotePrefix="1" applyFont="1" applyFill="1" applyBorder="1" applyAlignment="1">
      <alignment horizontal="center" vertical="center" textRotation="255" wrapText="1"/>
    </xf>
    <xf numFmtId="0" fontId="13" fillId="10" borderId="60" xfId="0" applyFont="1" applyFill="1" applyBorder="1" applyAlignment="1">
      <alignment horizontal="center" vertical="center" textRotation="255" wrapText="1"/>
    </xf>
    <xf numFmtId="0" fontId="1" fillId="10" borderId="31" xfId="0" quotePrefix="1" applyFont="1" applyFill="1" applyBorder="1" applyAlignment="1">
      <alignment horizontal="center" vertical="center" textRotation="255"/>
    </xf>
    <xf numFmtId="0" fontId="1" fillId="10" borderId="32" xfId="0" applyFont="1" applyFill="1" applyBorder="1" applyAlignment="1">
      <alignment horizontal="center" vertical="center" textRotation="255"/>
    </xf>
    <xf numFmtId="0" fontId="1" fillId="10" borderId="33" xfId="0" applyFont="1" applyFill="1" applyBorder="1" applyAlignment="1">
      <alignment horizontal="center" vertical="center" textRotation="255"/>
    </xf>
    <xf numFmtId="0" fontId="3" fillId="26" borderId="47" xfId="0" applyFont="1" applyFill="1" applyBorder="1" applyAlignment="1">
      <alignment horizontal="center" vertical="center" wrapText="1"/>
    </xf>
    <xf numFmtId="0" fontId="3" fillId="26" borderId="49" xfId="0" applyFont="1" applyFill="1" applyBorder="1" applyAlignment="1">
      <alignment horizontal="center" vertical="center" wrapText="1"/>
    </xf>
    <xf numFmtId="0" fontId="11" fillId="27" borderId="49" xfId="0" applyFont="1" applyFill="1" applyBorder="1" applyAlignment="1">
      <alignment horizontal="center" vertical="center" wrapText="1"/>
    </xf>
    <xf numFmtId="0" fontId="3" fillId="12" borderId="47" xfId="0" applyFont="1" applyFill="1" applyBorder="1" applyAlignment="1">
      <alignment horizontal="center" vertical="center" wrapText="1"/>
    </xf>
    <xf numFmtId="0" fontId="3" fillId="12" borderId="49" xfId="0" applyFont="1" applyFill="1" applyBorder="1" applyAlignment="1">
      <alignment horizontal="center" vertical="center" wrapText="1"/>
    </xf>
    <xf numFmtId="0" fontId="1" fillId="10" borderId="25" xfId="0" quotePrefix="1" applyFont="1" applyFill="1" applyBorder="1" applyAlignment="1">
      <alignment horizontal="center" vertical="center" textRotation="255"/>
    </xf>
    <xf numFmtId="0" fontId="1" fillId="10" borderId="22" xfId="0" applyFont="1" applyFill="1" applyBorder="1" applyAlignment="1">
      <alignment horizontal="center" vertical="center" textRotation="255"/>
    </xf>
    <xf numFmtId="0" fontId="1" fillId="10" borderId="26" xfId="0" applyFont="1" applyFill="1" applyBorder="1" applyAlignment="1">
      <alignment horizontal="center" vertical="center" textRotation="255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4" fontId="3" fillId="1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1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'Level 2 &amp; 3 - 2025'!$A$14:$K$14</c:f>
              <c:strCache>
                <c:ptCount val="11"/>
                <c:pt idx="0">
                  <c:v>Pre Read Release </c:v>
                </c:pt>
                <c:pt idx="6">
                  <c:v>11/03/2025</c:v>
                </c:pt>
                <c:pt idx="7">
                  <c:v>13/03/2025</c:v>
                </c:pt>
                <c:pt idx="8">
                  <c:v>N/A</c:v>
                </c:pt>
                <c:pt idx="10">
                  <c:v>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'Level 2 &amp; 3 - 2025'!$L$1:$O$13</c:f>
              <c:multiLvlStrCache>
                <c:ptCount val="4"/>
                <c:lvl>
                  <c:pt idx="0">
                    <c:v>0</c:v>
                  </c:pt>
                  <c:pt idx="1">
                    <c:v>N/A</c:v>
                  </c:pt>
                  <c:pt idx="2">
                    <c:v>N/A</c:v>
                  </c:pt>
                  <c:pt idx="3">
                    <c:v>24/04/2025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0">
                    <c:v>-14</c:v>
                  </c:pt>
                  <c:pt idx="2">
                    <c:v>11/04/2025</c:v>
                  </c:pt>
                </c:lvl>
                <c:lvl>
                  <c:pt idx="2">
                    <c:v>27/01/2025</c:v>
                  </c:pt>
                </c:lvl>
                <c:lvl>
                  <c:pt idx="0">
                    <c:v>-84</c:v>
                  </c:pt>
                  <c:pt idx="2">
                    <c:v>20/01/2025</c:v>
                  </c:pt>
                </c:lvl>
                <c:lvl>
                  <c:pt idx="0">
                    <c:v>-86</c:v>
                  </c:pt>
                  <c:pt idx="2">
                    <c:v>17/01/2025</c:v>
                  </c:pt>
                </c:lvl>
                <c:lvl>
                  <c:pt idx="0">
                    <c:v>-91</c:v>
                  </c:pt>
                  <c:pt idx="2">
                    <c:v>13/01/2025</c:v>
                  </c:pt>
                </c:lvl>
                <c:lvl>
                  <c:pt idx="0">
                    <c:v>-119</c:v>
                  </c:pt>
                  <c:pt idx="2">
                    <c:v>16/12/2024</c:v>
                  </c:pt>
                </c:lvl>
                <c:lvl>
                  <c:pt idx="1">
                    <c:v>Ethics</c:v>
                  </c:pt>
                  <c:pt idx="2">
                    <c:v>Case Study (EPA1)</c:v>
                  </c:pt>
                  <c:pt idx="3">
                    <c:v>EPA2</c:v>
                  </c:pt>
                </c:lvl>
                <c:lvl>
                  <c:pt idx="1">
                    <c:v>35</c:v>
                  </c:pt>
                </c:lvl>
                <c:lvl>
                  <c:pt idx="1">
                    <c:v>Knowledge &amp; Skills</c:v>
                  </c:pt>
                </c:lvl>
                <c:lvl>
                  <c:pt idx="0">
                    <c:v>Level 3</c:v>
                  </c:pt>
                </c:lvl>
              </c:multiLvlStrCache>
            </c:multiLvlStrRef>
          </c:cat>
          <c:val>
            <c:numRef>
              <c:f>'Level 2 &amp; 3 - 2025'!$L$14:$O$14</c:f>
              <c:numCache>
                <c:formatCode>General</c:formatCode>
                <c:ptCount val="4"/>
                <c:pt idx="2" formatCode="m/d/yyyy">
                  <c:v>45772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3-46AD-86A2-C50B3E420914}"/>
            </c:ext>
          </c:extLst>
        </c:ser>
        <c:ser>
          <c:idx val="1"/>
          <c:order val="1"/>
          <c:tx>
            <c:strRef>
              <c:f>'Level 2 &amp; 3 - 2025'!$A$15:$K$15</c:f>
              <c:strCache>
                <c:ptCount val="11"/>
                <c:pt idx="0">
                  <c:v>Final Assesment starts 13.00</c:v>
                </c:pt>
                <c:pt idx="4">
                  <c:v>28/01/2025</c:v>
                </c:pt>
                <c:pt idx="6">
                  <c:v>11/03/2025</c:v>
                </c:pt>
                <c:pt idx="7">
                  <c:v>13/03/2025</c:v>
                </c:pt>
                <c:pt idx="8">
                  <c:v>12/03/2025</c:v>
                </c:pt>
                <c:pt idx="10">
                  <c:v>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'Level 2 &amp; 3 - 2025'!$L$1:$O$13</c:f>
              <c:multiLvlStrCache>
                <c:ptCount val="4"/>
                <c:lvl>
                  <c:pt idx="0">
                    <c:v>0</c:v>
                  </c:pt>
                  <c:pt idx="1">
                    <c:v>N/A</c:v>
                  </c:pt>
                  <c:pt idx="2">
                    <c:v>N/A</c:v>
                  </c:pt>
                  <c:pt idx="3">
                    <c:v>24/04/2025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0">
                    <c:v>-14</c:v>
                  </c:pt>
                  <c:pt idx="2">
                    <c:v>11/04/2025</c:v>
                  </c:pt>
                </c:lvl>
                <c:lvl>
                  <c:pt idx="2">
                    <c:v>27/01/2025</c:v>
                  </c:pt>
                </c:lvl>
                <c:lvl>
                  <c:pt idx="0">
                    <c:v>-84</c:v>
                  </c:pt>
                  <c:pt idx="2">
                    <c:v>20/01/2025</c:v>
                  </c:pt>
                </c:lvl>
                <c:lvl>
                  <c:pt idx="0">
                    <c:v>-86</c:v>
                  </c:pt>
                  <c:pt idx="2">
                    <c:v>17/01/2025</c:v>
                  </c:pt>
                </c:lvl>
                <c:lvl>
                  <c:pt idx="0">
                    <c:v>-91</c:v>
                  </c:pt>
                  <c:pt idx="2">
                    <c:v>13/01/2025</c:v>
                  </c:pt>
                </c:lvl>
                <c:lvl>
                  <c:pt idx="0">
                    <c:v>-119</c:v>
                  </c:pt>
                  <c:pt idx="2">
                    <c:v>16/12/2024</c:v>
                  </c:pt>
                </c:lvl>
                <c:lvl>
                  <c:pt idx="1">
                    <c:v>Ethics</c:v>
                  </c:pt>
                  <c:pt idx="2">
                    <c:v>Case Study (EPA1)</c:v>
                  </c:pt>
                  <c:pt idx="3">
                    <c:v>EPA2</c:v>
                  </c:pt>
                </c:lvl>
                <c:lvl>
                  <c:pt idx="1">
                    <c:v>35</c:v>
                  </c:pt>
                </c:lvl>
                <c:lvl>
                  <c:pt idx="1">
                    <c:v>Knowledge &amp; Skills</c:v>
                  </c:pt>
                </c:lvl>
                <c:lvl>
                  <c:pt idx="0">
                    <c:v>Level 3</c:v>
                  </c:pt>
                </c:lvl>
              </c:multiLvlStrCache>
            </c:multiLvlStrRef>
          </c:cat>
          <c:val>
            <c:numRef>
              <c:f>'Level 2 &amp; 3 - 2025'!$L$15:$O$15</c:f>
              <c:numCache>
                <c:formatCode>m/d/yyyy</c:formatCode>
                <c:ptCount val="4"/>
                <c:pt idx="1">
                  <c:v>45777</c:v>
                </c:pt>
                <c:pt idx="2">
                  <c:v>45776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3-46AD-86A2-C50B3E420914}"/>
            </c:ext>
          </c:extLst>
        </c:ser>
        <c:ser>
          <c:idx val="2"/>
          <c:order val="2"/>
          <c:tx>
            <c:strRef>
              <c:f>'Level 2 &amp; 3 - 2025'!$A$16:$K$16</c:f>
              <c:strCache>
                <c:ptCount val="11"/>
                <c:pt idx="0">
                  <c:v>Internal course date marking finish</c:v>
                </c:pt>
                <c:pt idx="6">
                  <c:v>N/A</c:v>
                </c:pt>
                <c:pt idx="7">
                  <c:v>N/A</c:v>
                </c:pt>
                <c:pt idx="8">
                  <c:v>N/A</c:v>
                </c:pt>
                <c:pt idx="10">
                  <c:v>08/03/2024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'Level 2 &amp; 3 - 2025'!$L$1:$O$13</c:f>
              <c:multiLvlStrCache>
                <c:ptCount val="4"/>
                <c:lvl>
                  <c:pt idx="0">
                    <c:v>0</c:v>
                  </c:pt>
                  <c:pt idx="1">
                    <c:v>N/A</c:v>
                  </c:pt>
                  <c:pt idx="2">
                    <c:v>N/A</c:v>
                  </c:pt>
                  <c:pt idx="3">
                    <c:v>24/04/2025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0">
                    <c:v>-14</c:v>
                  </c:pt>
                  <c:pt idx="2">
                    <c:v>11/04/2025</c:v>
                  </c:pt>
                </c:lvl>
                <c:lvl>
                  <c:pt idx="2">
                    <c:v>27/01/2025</c:v>
                  </c:pt>
                </c:lvl>
                <c:lvl>
                  <c:pt idx="0">
                    <c:v>-84</c:v>
                  </c:pt>
                  <c:pt idx="2">
                    <c:v>20/01/2025</c:v>
                  </c:pt>
                </c:lvl>
                <c:lvl>
                  <c:pt idx="0">
                    <c:v>-86</c:v>
                  </c:pt>
                  <c:pt idx="2">
                    <c:v>17/01/2025</c:v>
                  </c:pt>
                </c:lvl>
                <c:lvl>
                  <c:pt idx="0">
                    <c:v>-91</c:v>
                  </c:pt>
                  <c:pt idx="2">
                    <c:v>13/01/2025</c:v>
                  </c:pt>
                </c:lvl>
                <c:lvl>
                  <c:pt idx="0">
                    <c:v>-119</c:v>
                  </c:pt>
                  <c:pt idx="2">
                    <c:v>16/12/2024</c:v>
                  </c:pt>
                </c:lvl>
                <c:lvl>
                  <c:pt idx="1">
                    <c:v>Ethics</c:v>
                  </c:pt>
                  <c:pt idx="2">
                    <c:v>Case Study (EPA1)</c:v>
                  </c:pt>
                  <c:pt idx="3">
                    <c:v>EPA2</c:v>
                  </c:pt>
                </c:lvl>
                <c:lvl>
                  <c:pt idx="1">
                    <c:v>35</c:v>
                  </c:pt>
                </c:lvl>
                <c:lvl>
                  <c:pt idx="1">
                    <c:v>Knowledge &amp; Skills</c:v>
                  </c:pt>
                </c:lvl>
                <c:lvl>
                  <c:pt idx="0">
                    <c:v>Level 3</c:v>
                  </c:pt>
                </c:lvl>
              </c:multiLvlStrCache>
            </c:multiLvlStrRef>
          </c:cat>
          <c:val>
            <c:numRef>
              <c:f>'Level 2 &amp; 3 - 2025'!$L$16:$O$16</c:f>
              <c:numCache>
                <c:formatCode>m/d/yyyy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2E03-46AD-86A2-C50B3E420914}"/>
            </c:ext>
          </c:extLst>
        </c:ser>
        <c:ser>
          <c:idx val="3"/>
          <c:order val="3"/>
          <c:tx>
            <c:strRef>
              <c:f>'Level 2 &amp; 3 - 2025'!$A$17:$K$17</c:f>
              <c:strCache>
                <c:ptCount val="11"/>
                <c:pt idx="0">
                  <c:v>Results</c:v>
                </c:pt>
                <c:pt idx="1">
                  <c:v>17</c:v>
                </c:pt>
                <c:pt idx="2">
                  <c:v>13/02/2025</c:v>
                </c:pt>
                <c:pt idx="3">
                  <c:v>14</c:v>
                </c:pt>
                <c:pt idx="4">
                  <c:v>13/02/2025</c:v>
                </c:pt>
                <c:pt idx="5">
                  <c:v>14</c:v>
                </c:pt>
                <c:pt idx="6">
                  <c:v>27/03/2025</c:v>
                </c:pt>
                <c:pt idx="7">
                  <c:v>27/03/2025</c:v>
                </c:pt>
                <c:pt idx="8">
                  <c:v>27/03/2025</c:v>
                </c:pt>
                <c:pt idx="10">
                  <c:v>27/03/2025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'Level 2 &amp; 3 - 2025'!$L$1:$O$13</c:f>
              <c:multiLvlStrCache>
                <c:ptCount val="4"/>
                <c:lvl>
                  <c:pt idx="0">
                    <c:v>0</c:v>
                  </c:pt>
                  <c:pt idx="1">
                    <c:v>N/A</c:v>
                  </c:pt>
                  <c:pt idx="2">
                    <c:v>N/A</c:v>
                  </c:pt>
                  <c:pt idx="3">
                    <c:v>24/04/2025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1">
                    <c:v>N/A</c:v>
                  </c:pt>
                  <c:pt idx="2">
                    <c:v>N/A</c:v>
                  </c:pt>
                </c:lvl>
                <c:lvl>
                  <c:pt idx="0">
                    <c:v>-14</c:v>
                  </c:pt>
                  <c:pt idx="2">
                    <c:v>11/04/2025</c:v>
                  </c:pt>
                </c:lvl>
                <c:lvl>
                  <c:pt idx="2">
                    <c:v>27/01/2025</c:v>
                  </c:pt>
                </c:lvl>
                <c:lvl>
                  <c:pt idx="0">
                    <c:v>-84</c:v>
                  </c:pt>
                  <c:pt idx="2">
                    <c:v>20/01/2025</c:v>
                  </c:pt>
                </c:lvl>
                <c:lvl>
                  <c:pt idx="0">
                    <c:v>-86</c:v>
                  </c:pt>
                  <c:pt idx="2">
                    <c:v>17/01/2025</c:v>
                  </c:pt>
                </c:lvl>
                <c:lvl>
                  <c:pt idx="0">
                    <c:v>-91</c:v>
                  </c:pt>
                  <c:pt idx="2">
                    <c:v>13/01/2025</c:v>
                  </c:pt>
                </c:lvl>
                <c:lvl>
                  <c:pt idx="0">
                    <c:v>-119</c:v>
                  </c:pt>
                  <c:pt idx="2">
                    <c:v>16/12/2024</c:v>
                  </c:pt>
                </c:lvl>
                <c:lvl>
                  <c:pt idx="1">
                    <c:v>Ethics</c:v>
                  </c:pt>
                  <c:pt idx="2">
                    <c:v>Case Study (EPA1)</c:v>
                  </c:pt>
                  <c:pt idx="3">
                    <c:v>EPA2</c:v>
                  </c:pt>
                </c:lvl>
                <c:lvl>
                  <c:pt idx="1">
                    <c:v>35</c:v>
                  </c:pt>
                </c:lvl>
                <c:lvl>
                  <c:pt idx="1">
                    <c:v>Knowledge &amp; Skills</c:v>
                  </c:pt>
                </c:lvl>
                <c:lvl>
                  <c:pt idx="0">
                    <c:v>Level 3</c:v>
                  </c:pt>
                </c:lvl>
              </c:multiLvlStrCache>
            </c:multiLvlStrRef>
          </c:cat>
          <c:val>
            <c:numRef>
              <c:f>'Level 2 &amp; 3 - 2025'!$L$17:$O$17</c:f>
              <c:numCache>
                <c:formatCode>General</c:formatCode>
                <c:ptCount val="4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3-46AD-86A2-C50B3E420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4297600"/>
        <c:axId val="944298848"/>
      </c:barChart>
      <c:catAx>
        <c:axId val="94429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298848"/>
        <c:crosses val="autoZero"/>
        <c:auto val="1"/>
        <c:lblAlgn val="ctr"/>
        <c:lblOffset val="100"/>
        <c:noMultiLvlLbl val="0"/>
      </c:catAx>
      <c:valAx>
        <c:axId val="94429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29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F391361-B4BD-4391-BA4C-7B6F9CD4E2AC}">
  <sheetPr>
    <tabColor rgb="FFFF0000"/>
  </sheetPr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57727</xdr:colOff>
      <xdr:row>1</xdr:row>
      <xdr:rowOff>138548</xdr:rowOff>
    </xdr:from>
    <xdr:to>
      <xdr:col>35</xdr:col>
      <xdr:colOff>207818</xdr:colOff>
      <xdr:row>2</xdr:row>
      <xdr:rowOff>517230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3195EC-B6C3-E309-C905-6C42B0DC6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4545" y="496457"/>
          <a:ext cx="762000" cy="794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7656" cy="60585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FB9D02-BFB1-69D6-4B01-18B68EB409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ayley Donaldson-Reid" id="{9FD5C43F-6D44-45C8-8C0D-CA568E4FC33F}" userId="S::hreid@icas.com::34432f6c-170d-49d1-a422-2ded1b8cf764" providerId="AD"/>
  <person displayName="Joanne Miller" id="{73F05314-8254-4081-8BD4-E77739A99ADA}" userId="S::jmiller@icas.com::d7b88045-cd1c-4834-90c8-d3fcb28151fd" providerId="AD"/>
</personList>
</file>

<file path=xl/theme/theme1.xml><?xml version="1.0" encoding="utf-8"?>
<a:theme xmlns:a="http://schemas.openxmlformats.org/drawingml/2006/main" name="Office 2013 - 2022 Theme">
  <a:themeElements>
    <a:clrScheme name="ICAS">
      <a:dk1>
        <a:srgbClr val="4D46D9"/>
      </a:dk1>
      <a:lt1>
        <a:srgbClr val="FFFFFF"/>
      </a:lt1>
      <a:dk2>
        <a:srgbClr val="1C2533"/>
      </a:dk2>
      <a:lt2>
        <a:srgbClr val="8493A8"/>
      </a:lt2>
      <a:accent1>
        <a:srgbClr val="1C2533"/>
      </a:accent1>
      <a:accent2>
        <a:srgbClr val="4D46D9"/>
      </a:accent2>
      <a:accent3>
        <a:srgbClr val="8493A8"/>
      </a:accent3>
      <a:accent4>
        <a:srgbClr val="22B9D5"/>
      </a:accent4>
      <a:accent5>
        <a:srgbClr val="F88D2A"/>
      </a:accent5>
      <a:accent6>
        <a:srgbClr val="FFFFFF"/>
      </a:accent6>
      <a:hlink>
        <a:srgbClr val="4D46D9"/>
      </a:hlink>
      <a:folHlink>
        <a:srgbClr val="8493A8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3-01-18T14:42:44.09" personId="{9FD5C43F-6D44-45C8-8C0D-CA568E4FC33F}" id="{2DDD9405-8F0F-4C86-B339-EFDD4C20D317}">
    <text>Requires course structure to pin point latest delivery date</text>
  </threadedComment>
  <threadedComment ref="E9" dT="2023-01-18T14:42:44.09" personId="{9FD5C43F-6D44-45C8-8C0D-CA568E4FC33F}" id="{94DC5C94-E606-4702-917F-FBF0E7DD6625}">
    <text>Requires course structure to pin point latest delivery date</text>
  </threadedComment>
  <threadedComment ref="C23" dT="2023-01-18T14:42:44.09" personId="{9FD5C43F-6D44-45C8-8C0D-CA568E4FC33F}" id="{66288BAA-6BBD-4F78-8E87-758496267E7D}">
    <text>Requires course structure to pin point latest delivery date</text>
  </threadedComment>
  <threadedComment ref="E23" dT="2023-01-18T14:42:44.09" personId="{9FD5C43F-6D44-45C8-8C0D-CA568E4FC33F}" id="{CE9B7073-5E17-45C8-BDAB-176C88C655D3}">
    <text>Requires course structure to pin point latest delivery date</text>
  </threadedComment>
  <threadedComment ref="C37" dT="2023-01-18T14:42:44.09" personId="{9FD5C43F-6D44-45C8-8C0D-CA568E4FC33F}" id="{D1B64D3C-CF1B-469D-8D71-463C04132F45}">
    <text>Requires course structure to pin point latest delivery date</text>
  </threadedComment>
  <threadedComment ref="E37" dT="2023-01-18T14:42:44.09" personId="{9FD5C43F-6D44-45C8-8C0D-CA568E4FC33F}" id="{0792F278-7A03-4FA7-8A04-0C1E79359AAC}">
    <text>Requires course structure to pin point latest delivery date</text>
  </threadedComment>
  <threadedComment ref="C51" dT="2023-01-18T14:42:44.09" personId="{9FD5C43F-6D44-45C8-8C0D-CA568E4FC33F}" id="{2BFB6D4A-1B1C-4E36-9651-EC8F92E2AF50}">
    <text>Requires course structure to pin point latest delivery date</text>
  </threadedComment>
  <threadedComment ref="E51" dT="2023-01-18T14:42:44.09" personId="{9FD5C43F-6D44-45C8-8C0D-CA568E4FC33F}" id="{C1821BC3-5CEF-40F8-AAE2-B2C90E47692C}">
    <text>Requires course structure to pin point latest delivery date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1" dT="2023-01-18T14:42:44.09" personId="{9FD5C43F-6D44-45C8-8C0D-CA568E4FC33F}" id="{F584F721-B259-41D6-B4A1-8751F1138348}">
    <text>Requires course structure to pin point latest delivery date</text>
  </threadedComment>
  <threadedComment ref="J13" dT="2023-01-19T12:41:19.09" personId="{73F05314-8254-4081-8BD4-E77739A99ADA}" id="{C5307986-40F3-4F50-8F53-15FA1BDCCD2D}">
    <text xml:space="preserve">-24 from last core exam date
</text>
  </threadedComment>
  <threadedComment ref="I26" dT="2023-01-18T14:42:44.09" personId="{9FD5C43F-6D44-45C8-8C0D-CA568E4FC33F}" id="{11E88C58-31E2-49F7-9F73-B582504873FE}">
    <text>Requires course structure to pin point latest delivery date</text>
  </threadedComment>
  <threadedComment ref="I41" dT="2023-01-18T14:42:44.09" personId="{9FD5C43F-6D44-45C8-8C0D-CA568E4FC33F}" id="{F42ABAF2-8FF8-408B-B658-0B886D079303}">
    <text>Requires course structure to pin point latest delivery date</text>
  </threadedComment>
  <threadedComment ref="C49" dT="2023-01-24T14:33:37.51" personId="{9FD5C43F-6D44-45C8-8C0D-CA568E4FC33F}" id="{0C57482B-022C-4C06-9F7D-31FAA92C66BB}">
    <text>This sitting will be used for by students fully exempt knowledge</text>
  </threadedComment>
  <threadedComment ref="I56" dT="2023-01-18T14:42:44.09" personId="{9FD5C43F-6D44-45C8-8C0D-CA568E4FC33F}" id="{867FC045-2CB9-4B6A-A276-B6BADF78970C}">
    <text>Requires course structure to pin point latest delivery date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3" dT="2023-01-24T14:32:44.55" personId="{9FD5C43F-6D44-45C8-8C0D-CA568E4FC33F}" id="{40F0C5FA-1672-4C53-A5F7-0CBFE13D2F53}">
    <text>This will be used by student with exemptions but not fully exempt knowlegde</text>
  </threadedComment>
  <threadedComment ref="C9" dT="2023-01-18T14:42:44.09" personId="{9FD5C43F-6D44-45C8-8C0D-CA568E4FC33F}" id="{1F777812-FB71-4894-9C35-A3CD302D77AC}">
    <text>Requires course structure to pin point latest delivery date</text>
  </threadedComment>
  <threadedComment ref="E9" dT="2023-01-18T14:42:44.09" personId="{9FD5C43F-6D44-45C8-8C0D-CA568E4FC33F}" id="{AE3E3434-D992-4B9F-914D-A8ABFF5CD13C}">
    <text>Requires course structure to pin point latest delivery date</text>
  </threadedComment>
  <threadedComment ref="C23" dT="2023-01-18T14:42:44.09" personId="{9FD5C43F-6D44-45C8-8C0D-CA568E4FC33F}" id="{BA8ABC42-BB2E-4D48-B534-4BAF72214028}">
    <text>Requires course structure to pin point latest delivery date</text>
  </threadedComment>
  <threadedComment ref="E23" dT="2023-01-18T14:42:44.09" personId="{9FD5C43F-6D44-45C8-8C0D-CA568E4FC33F}" id="{67AC5940-EEC8-4D6D-9923-475DBEB6E482}">
    <text>Requires course structure to pin point latest delivery date</text>
  </threadedComment>
  <threadedComment ref="C37" dT="2023-01-18T14:42:44.09" personId="{9FD5C43F-6D44-45C8-8C0D-CA568E4FC33F}" id="{35FFCAD0-90E8-46CB-B10B-65FDDB216D86}">
    <text>Requires course structure to pin point latest delivery date</text>
  </threadedComment>
  <threadedComment ref="E37" dT="2023-01-18T14:42:44.09" personId="{9FD5C43F-6D44-45C8-8C0D-CA568E4FC33F}" id="{1EB3D4B0-CA1C-48EE-8EC7-933839AE6837}">
    <text>Requires course structure to pin point latest delivery date</text>
  </threadedComment>
  <threadedComment ref="C51" dT="2023-01-18T14:42:44.09" personId="{9FD5C43F-6D44-45C8-8C0D-CA568E4FC33F}" id="{8E74D439-D2D8-44F4-BC9F-4D7DA34C87EE}">
    <text>Requires course structure to pin point latest delivery date</text>
  </threadedComment>
  <threadedComment ref="E51" dT="2023-01-18T14:42:44.09" personId="{9FD5C43F-6D44-45C8-8C0D-CA568E4FC33F}" id="{50060E7D-495C-41D3-852F-C0AA50FED144}">
    <text>Requires course structure to pin point latest delivery date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9" dT="2023-01-18T14:42:44.09" personId="{9FD5C43F-6D44-45C8-8C0D-CA568E4FC33F}" id="{055833F8-3035-4F79-845E-FB3227D46BF2}">
    <text>Requires course structure to pin point latest delivery date</text>
  </threadedComment>
  <threadedComment ref="E9" dT="2023-01-18T14:42:44.09" personId="{9FD5C43F-6D44-45C8-8C0D-CA568E4FC33F}" id="{3D3DE2E0-035A-4AAC-8222-2CBD9EEBA76F}">
    <text>Requires course structure to pin point latest delivery date</text>
  </threadedComment>
  <threadedComment ref="C23" dT="2023-01-18T14:42:44.09" personId="{9FD5C43F-6D44-45C8-8C0D-CA568E4FC33F}" id="{D4246080-12B4-47D6-8EF7-E2513379E183}">
    <text>Requires course structure to pin point latest delivery date</text>
  </threadedComment>
  <threadedComment ref="E23" dT="2023-01-18T14:42:44.09" personId="{9FD5C43F-6D44-45C8-8C0D-CA568E4FC33F}" id="{6EA3DFB7-5C89-45E5-B792-DAF755F3CE92}">
    <text>Requires course structure to pin point latest delivery date</text>
  </threadedComment>
  <threadedComment ref="C37" dT="2023-01-18T14:42:44.09" personId="{9FD5C43F-6D44-45C8-8C0D-CA568E4FC33F}" id="{D41ACE0B-BBB7-41EB-9E88-C0C96388D77F}">
    <text>Requires course structure to pin point latest delivery date</text>
  </threadedComment>
  <threadedComment ref="E37" dT="2023-01-18T14:42:44.09" personId="{9FD5C43F-6D44-45C8-8C0D-CA568E4FC33F}" id="{DCD53A28-2ADF-40C0-95DA-0AEBD7E40871}">
    <text>Requires course structure to pin point latest delivery date</text>
  </threadedComment>
  <threadedComment ref="C51" dT="2023-01-18T14:42:44.09" personId="{9FD5C43F-6D44-45C8-8C0D-CA568E4FC33F}" id="{985CC417-8E16-47ED-8CC7-4F187A03B651}">
    <text>Requires course structure to pin point latest delivery date</text>
  </threadedComment>
  <threadedComment ref="E51" dT="2023-01-18T14:42:44.09" personId="{9FD5C43F-6D44-45C8-8C0D-CA568E4FC33F}" id="{6A870A22-B755-48BB-B835-01F416256DE4}">
    <text>Requires course structure to pin point latest delivery date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M9" dT="2023-01-18T14:42:44.09" personId="{9FD5C43F-6D44-45C8-8C0D-CA568E4FC33F}" id="{5006B79D-7212-47FE-80D9-42C354A9B07A}">
    <text>Requires course structure to pin point latest delivery date</text>
  </threadedComment>
  <threadedComment ref="O9" dT="2023-01-18T14:42:44.09" personId="{9FD5C43F-6D44-45C8-8C0D-CA568E4FC33F}" id="{5CF95459-B33D-4C54-A361-C0D674D36039}">
    <text>Requires course structure to pin point latest delivery date</text>
  </threadedComment>
  <threadedComment ref="S11" dT="2023-01-19T12:41:19.09" personId="{73F05314-8254-4081-8BD4-E77739A99ADA}" id="{52362363-5D75-4536-9243-F2DCD1FD774D}">
    <text xml:space="preserve">-24 from last core exam date
</text>
  </threadedComment>
  <threadedComment ref="M21" dT="2023-01-18T14:42:44.09" personId="{9FD5C43F-6D44-45C8-8C0D-CA568E4FC33F}" id="{3ADA8D4F-8238-4B71-A1E9-C0E9B965D11D}">
    <text>Requires course structure to pin point latest delivery date</text>
  </threadedComment>
  <threadedComment ref="O21" dT="2023-01-18T14:42:44.09" personId="{9FD5C43F-6D44-45C8-8C0D-CA568E4FC33F}" id="{79666207-FBAC-42D2-9FB7-F7D266950184}">
    <text>Requires course structure to pin point latest delivery date</text>
  </threadedComment>
  <threadedComment ref="M33" dT="2023-01-18T14:42:44.09" personId="{9FD5C43F-6D44-45C8-8C0D-CA568E4FC33F}" id="{FF7046C8-0A7A-4BD0-A724-2778FC575501}">
    <text>Requires course structure to pin point latest delivery date</text>
  </threadedComment>
  <threadedComment ref="O33" dT="2023-01-18T14:42:44.09" personId="{9FD5C43F-6D44-45C8-8C0D-CA568E4FC33F}" id="{09AE4BA1-045C-4329-9D6B-9256F52516D1}">
    <text>Requires course structure to pin point latest delivery date</text>
  </threadedComment>
  <threadedComment ref="M45" dT="2023-01-18T14:42:44.09" personId="{9FD5C43F-6D44-45C8-8C0D-CA568E4FC33F}" id="{74728E71-FF23-4725-9D13-7F394CA1885E}">
    <text>Requires course structure to pin point latest delivery date</text>
  </threadedComment>
  <threadedComment ref="O45" dT="2023-01-18T14:42:44.09" personId="{9FD5C43F-6D44-45C8-8C0D-CA568E4FC33F}" id="{70EA6E39-A97E-41C2-8C85-83B5EFAF4466}">
    <text>Requires course structure to pin point latest delivery date</text>
  </threadedComment>
</ThreadedComment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81E6-23F0-426D-99A5-0CF48DB13FB4}">
  <dimension ref="B1:T79"/>
  <sheetViews>
    <sheetView tabSelected="1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J49" sqref="J49"/>
    </sheetView>
  </sheetViews>
  <sheetFormatPr defaultRowHeight="12.5" x14ac:dyDescent="0.25"/>
  <cols>
    <col min="2" max="2" width="26.453125" customWidth="1"/>
    <col min="3" max="3" width="25.7265625" bestFit="1" customWidth="1"/>
    <col min="4" max="16" width="13" customWidth="1"/>
    <col min="17" max="17" width="13.81640625" customWidth="1"/>
    <col min="18" max="20" width="13" customWidth="1"/>
  </cols>
  <sheetData>
    <row r="1" spans="2:20" ht="30" x14ac:dyDescent="0.6">
      <c r="B1" s="296" t="s">
        <v>159</v>
      </c>
      <c r="C1" s="296"/>
      <c r="D1" s="296"/>
      <c r="E1" s="296"/>
      <c r="F1" s="296"/>
      <c r="G1" s="296"/>
      <c r="H1" s="296"/>
    </row>
    <row r="2" spans="2:20" ht="13" thickBot="1" x14ac:dyDescent="0.3"/>
    <row r="3" spans="2:20" ht="13.5" thickBot="1" x14ac:dyDescent="0.3">
      <c r="B3" s="138" t="s">
        <v>0</v>
      </c>
      <c r="C3" s="139" t="s">
        <v>1</v>
      </c>
      <c r="D3" s="284" t="s">
        <v>2</v>
      </c>
      <c r="E3" s="285"/>
      <c r="F3" s="285"/>
      <c r="G3" s="285"/>
      <c r="H3" s="286"/>
      <c r="I3" s="287" t="s">
        <v>3</v>
      </c>
      <c r="J3" s="288"/>
      <c r="K3" s="289"/>
      <c r="L3" s="289"/>
      <c r="M3" s="289"/>
      <c r="N3" s="290"/>
      <c r="O3" s="291" t="s">
        <v>4</v>
      </c>
      <c r="P3" s="292"/>
      <c r="Q3" s="292"/>
      <c r="R3" s="293"/>
      <c r="S3" s="294" t="s">
        <v>5</v>
      </c>
      <c r="T3" s="295"/>
    </row>
    <row r="4" spans="2:20" ht="65.5" thickBot="1" x14ac:dyDescent="0.3">
      <c r="B4" s="143"/>
      <c r="C4" s="144" t="s">
        <v>6</v>
      </c>
      <c r="D4" s="145" t="s">
        <v>7</v>
      </c>
      <c r="E4" s="146" t="s">
        <v>8</v>
      </c>
      <c r="F4" s="146" t="s">
        <v>9</v>
      </c>
      <c r="G4" s="146" t="s">
        <v>10</v>
      </c>
      <c r="H4" s="147" t="s">
        <v>11</v>
      </c>
      <c r="I4" s="145" t="s">
        <v>12</v>
      </c>
      <c r="J4" s="145" t="s">
        <v>161</v>
      </c>
      <c r="K4" s="146" t="s">
        <v>13</v>
      </c>
      <c r="L4" s="146" t="s">
        <v>14</v>
      </c>
      <c r="M4" s="146" t="s">
        <v>15</v>
      </c>
      <c r="N4" s="147" t="s">
        <v>16</v>
      </c>
      <c r="O4" s="145" t="s">
        <v>17</v>
      </c>
      <c r="P4" s="146" t="s">
        <v>18</v>
      </c>
      <c r="Q4" s="146" t="s">
        <v>19</v>
      </c>
      <c r="R4" s="147" t="s">
        <v>20</v>
      </c>
      <c r="S4" s="145" t="s">
        <v>21</v>
      </c>
      <c r="T4" s="147" t="s">
        <v>22</v>
      </c>
    </row>
    <row r="5" spans="2:20" x14ac:dyDescent="0.25">
      <c r="B5" s="302" t="s">
        <v>40</v>
      </c>
      <c r="C5" s="166" t="s">
        <v>27</v>
      </c>
      <c r="D5" s="167">
        <f t="shared" ref="D5:N5" si="0">D7-28</f>
        <v>45995</v>
      </c>
      <c r="E5" s="168">
        <f t="shared" si="0"/>
        <v>45995</v>
      </c>
      <c r="F5" s="168">
        <f t="shared" si="0"/>
        <v>45995</v>
      </c>
      <c r="G5" s="168">
        <f t="shared" si="0"/>
        <v>45995</v>
      </c>
      <c r="H5" s="169">
        <f t="shared" si="0"/>
        <v>45995</v>
      </c>
      <c r="I5" s="187">
        <f t="shared" si="0"/>
        <v>45995</v>
      </c>
      <c r="J5" s="164" t="s">
        <v>26</v>
      </c>
      <c r="K5" s="194">
        <f t="shared" si="0"/>
        <v>45995</v>
      </c>
      <c r="L5" s="194">
        <f t="shared" si="0"/>
        <v>45995</v>
      </c>
      <c r="M5" s="194">
        <f t="shared" si="0"/>
        <v>45995</v>
      </c>
      <c r="N5" s="188">
        <f t="shared" si="0"/>
        <v>45995</v>
      </c>
      <c r="O5" s="170" t="s">
        <v>26</v>
      </c>
      <c r="P5" s="171" t="s">
        <v>26</v>
      </c>
      <c r="Q5" s="168">
        <f>Q7-28</f>
        <v>45995</v>
      </c>
      <c r="R5" s="172" t="s">
        <v>26</v>
      </c>
      <c r="S5" s="167">
        <f>S6-14</f>
        <v>46010</v>
      </c>
      <c r="T5" s="169">
        <f>T6-14</f>
        <v>46010</v>
      </c>
    </row>
    <row r="6" spans="2:20" x14ac:dyDescent="0.25">
      <c r="B6" s="298"/>
      <c r="C6" s="166" t="s">
        <v>28</v>
      </c>
      <c r="D6" s="167">
        <f t="shared" ref="D6:N6" si="1">D5</f>
        <v>45995</v>
      </c>
      <c r="E6" s="168">
        <f t="shared" si="1"/>
        <v>45995</v>
      </c>
      <c r="F6" s="168">
        <f t="shared" si="1"/>
        <v>45995</v>
      </c>
      <c r="G6" s="168">
        <f t="shared" si="1"/>
        <v>45995</v>
      </c>
      <c r="H6" s="169">
        <f t="shared" si="1"/>
        <v>45995</v>
      </c>
      <c r="I6" s="167">
        <f t="shared" si="1"/>
        <v>45995</v>
      </c>
      <c r="J6" s="171" t="s">
        <v>26</v>
      </c>
      <c r="K6" s="168">
        <f t="shared" si="1"/>
        <v>45995</v>
      </c>
      <c r="L6" s="168">
        <f t="shared" si="1"/>
        <v>45995</v>
      </c>
      <c r="M6" s="168">
        <f t="shared" si="1"/>
        <v>45995</v>
      </c>
      <c r="N6" s="169">
        <f t="shared" si="1"/>
        <v>45995</v>
      </c>
      <c r="O6" s="170" t="s">
        <v>26</v>
      </c>
      <c r="P6" s="171" t="s">
        <v>26</v>
      </c>
      <c r="Q6" s="168">
        <f>Q5</f>
        <v>45995</v>
      </c>
      <c r="R6" s="172" t="s">
        <v>26</v>
      </c>
      <c r="S6" s="167">
        <f>S7-28</f>
        <v>46024</v>
      </c>
      <c r="T6" s="169">
        <f>T7-28</f>
        <v>46024</v>
      </c>
    </row>
    <row r="7" spans="2:20" x14ac:dyDescent="0.25">
      <c r="B7" s="298"/>
      <c r="C7" s="166" t="s">
        <v>29</v>
      </c>
      <c r="D7" s="167">
        <v>46023</v>
      </c>
      <c r="E7" s="168">
        <v>46023</v>
      </c>
      <c r="F7" s="168">
        <v>46023</v>
      </c>
      <c r="G7" s="168">
        <v>46023</v>
      </c>
      <c r="H7" s="169">
        <v>46023</v>
      </c>
      <c r="I7" s="167">
        <v>46023</v>
      </c>
      <c r="J7" s="171" t="s">
        <v>26</v>
      </c>
      <c r="K7" s="168">
        <v>46023</v>
      </c>
      <c r="L7" s="168">
        <v>46023</v>
      </c>
      <c r="M7" s="168">
        <v>46023</v>
      </c>
      <c r="N7" s="169">
        <v>46023</v>
      </c>
      <c r="O7" s="170" t="s">
        <v>26</v>
      </c>
      <c r="P7" s="171" t="s">
        <v>26</v>
      </c>
      <c r="Q7" s="168">
        <v>46023</v>
      </c>
      <c r="R7" s="172" t="s">
        <v>26</v>
      </c>
      <c r="S7" s="167">
        <v>46052</v>
      </c>
      <c r="T7" s="169">
        <v>46052</v>
      </c>
    </row>
    <row r="8" spans="2:20" x14ac:dyDescent="0.25">
      <c r="B8" s="298"/>
      <c r="C8" s="166" t="s">
        <v>31</v>
      </c>
      <c r="D8" s="170" t="s">
        <v>26</v>
      </c>
      <c r="E8" s="171" t="s">
        <v>26</v>
      </c>
      <c r="F8" s="171" t="s">
        <v>26</v>
      </c>
      <c r="G8" s="171" t="s">
        <v>26</v>
      </c>
      <c r="H8" s="172" t="s">
        <v>26</v>
      </c>
      <c r="I8" s="170" t="s">
        <v>26</v>
      </c>
      <c r="J8" s="171" t="s">
        <v>26</v>
      </c>
      <c r="K8" s="171" t="s">
        <v>26</v>
      </c>
      <c r="L8" s="168">
        <v>46052</v>
      </c>
      <c r="M8" s="171" t="s">
        <v>26</v>
      </c>
      <c r="N8" s="169">
        <v>46069</v>
      </c>
      <c r="O8" s="170" t="s">
        <v>26</v>
      </c>
      <c r="P8" s="171" t="s">
        <v>26</v>
      </c>
      <c r="Q8" s="168">
        <v>46034</v>
      </c>
      <c r="R8" s="172" t="s">
        <v>26</v>
      </c>
      <c r="S8" s="170" t="s">
        <v>26</v>
      </c>
      <c r="T8" s="172" t="s">
        <v>26</v>
      </c>
    </row>
    <row r="9" spans="2:20" x14ac:dyDescent="0.25">
      <c r="B9" s="298"/>
      <c r="C9" s="166" t="s">
        <v>32</v>
      </c>
      <c r="D9" s="170" t="s">
        <v>26</v>
      </c>
      <c r="E9" s="171" t="s">
        <v>26</v>
      </c>
      <c r="F9" s="171" t="s">
        <v>26</v>
      </c>
      <c r="G9" s="171" t="s">
        <v>26</v>
      </c>
      <c r="H9" s="172" t="s">
        <v>26</v>
      </c>
      <c r="I9" s="170" t="s">
        <v>26</v>
      </c>
      <c r="J9" s="171" t="s">
        <v>26</v>
      </c>
      <c r="K9" s="171" t="s">
        <v>26</v>
      </c>
      <c r="L9" s="168">
        <v>46062</v>
      </c>
      <c r="M9" s="171" t="s">
        <v>26</v>
      </c>
      <c r="N9" s="169">
        <f>N8+7</f>
        <v>46076</v>
      </c>
      <c r="O9" s="170" t="s">
        <v>26</v>
      </c>
      <c r="P9" s="171" t="s">
        <v>26</v>
      </c>
      <c r="Q9" s="168">
        <v>46083</v>
      </c>
      <c r="R9" s="172" t="s">
        <v>26</v>
      </c>
      <c r="S9" s="170" t="s">
        <v>26</v>
      </c>
      <c r="T9" s="172" t="s">
        <v>26</v>
      </c>
    </row>
    <row r="10" spans="2:20" x14ac:dyDescent="0.25">
      <c r="B10" s="298"/>
      <c r="C10" s="166" t="s">
        <v>33</v>
      </c>
      <c r="D10" s="170" t="s">
        <v>26</v>
      </c>
      <c r="E10" s="171" t="s">
        <v>26</v>
      </c>
      <c r="F10" s="171" t="s">
        <v>26</v>
      </c>
      <c r="G10" s="171" t="s">
        <v>26</v>
      </c>
      <c r="H10" s="172" t="s">
        <v>26</v>
      </c>
      <c r="I10" s="170" t="s">
        <v>26</v>
      </c>
      <c r="J10" s="171" t="s">
        <v>26</v>
      </c>
      <c r="K10" s="171" t="s">
        <v>26</v>
      </c>
      <c r="L10" s="171" t="s">
        <v>26</v>
      </c>
      <c r="M10" s="171" t="s">
        <v>26</v>
      </c>
      <c r="N10" s="169">
        <f>N9</f>
        <v>46076</v>
      </c>
      <c r="O10" s="170" t="s">
        <v>26</v>
      </c>
      <c r="P10" s="171" t="s">
        <v>26</v>
      </c>
      <c r="Q10" s="171" t="s">
        <v>26</v>
      </c>
      <c r="R10" s="172" t="s">
        <v>26</v>
      </c>
      <c r="S10" s="170" t="s">
        <v>26</v>
      </c>
      <c r="T10" s="172" t="s">
        <v>26</v>
      </c>
    </row>
    <row r="11" spans="2:20" x14ac:dyDescent="0.25">
      <c r="B11" s="298"/>
      <c r="C11" s="166" t="s">
        <v>34</v>
      </c>
      <c r="D11" s="170" t="s">
        <v>26</v>
      </c>
      <c r="E11" s="171" t="s">
        <v>26</v>
      </c>
      <c r="F11" s="171" t="s">
        <v>26</v>
      </c>
      <c r="G11" s="171" t="s">
        <v>26</v>
      </c>
      <c r="H11" s="172" t="s">
        <v>26</v>
      </c>
      <c r="I11" s="170" t="s">
        <v>26</v>
      </c>
      <c r="J11" s="171" t="s">
        <v>26</v>
      </c>
      <c r="K11" s="171" t="s">
        <v>26</v>
      </c>
      <c r="L11" s="171" t="s">
        <v>26</v>
      </c>
      <c r="M11" s="171" t="s">
        <v>26</v>
      </c>
      <c r="N11" s="169">
        <f>N10+7</f>
        <v>46083</v>
      </c>
      <c r="O11" s="170" t="s">
        <v>26</v>
      </c>
      <c r="P11" s="171" t="s">
        <v>26</v>
      </c>
      <c r="Q11" s="171" t="s">
        <v>26</v>
      </c>
      <c r="R11" s="172" t="s">
        <v>26</v>
      </c>
      <c r="S11" s="170" t="s">
        <v>26</v>
      </c>
      <c r="T11" s="172" t="s">
        <v>26</v>
      </c>
    </row>
    <row r="12" spans="2:20" x14ac:dyDescent="0.25">
      <c r="B12" s="298"/>
      <c r="C12" s="166" t="s">
        <v>35</v>
      </c>
      <c r="D12" s="167">
        <v>46098</v>
      </c>
      <c r="E12" s="168">
        <v>46098</v>
      </c>
      <c r="F12" s="168">
        <v>46099</v>
      </c>
      <c r="G12" s="168">
        <v>46099</v>
      </c>
      <c r="H12" s="169">
        <v>46100</v>
      </c>
      <c r="I12" s="167">
        <v>46084</v>
      </c>
      <c r="J12" s="171" t="s">
        <v>26</v>
      </c>
      <c r="K12" s="168">
        <v>46093</v>
      </c>
      <c r="L12" s="168">
        <v>46092</v>
      </c>
      <c r="M12" s="168">
        <v>46091</v>
      </c>
      <c r="N12" s="172" t="s">
        <v>26</v>
      </c>
      <c r="O12" s="170" t="s">
        <v>26</v>
      </c>
      <c r="P12" s="171" t="s">
        <v>26</v>
      </c>
      <c r="Q12" s="171" t="s">
        <v>26</v>
      </c>
      <c r="R12" s="172" t="s">
        <v>26</v>
      </c>
      <c r="S12" s="167">
        <v>46127</v>
      </c>
      <c r="T12" s="169">
        <v>46126</v>
      </c>
    </row>
    <row r="13" spans="2:20" ht="13" thickBot="1" x14ac:dyDescent="0.3">
      <c r="B13" s="303"/>
      <c r="C13" s="176" t="s">
        <v>36</v>
      </c>
      <c r="D13" s="177">
        <v>46104</v>
      </c>
      <c r="E13" s="178">
        <v>46104</v>
      </c>
      <c r="F13" s="178">
        <v>46104</v>
      </c>
      <c r="G13" s="178">
        <v>46104</v>
      </c>
      <c r="H13" s="179">
        <v>46104</v>
      </c>
      <c r="I13" s="177">
        <v>46107</v>
      </c>
      <c r="J13" s="181" t="s">
        <v>26</v>
      </c>
      <c r="K13" s="178">
        <v>46107</v>
      </c>
      <c r="L13" s="178">
        <v>46107</v>
      </c>
      <c r="M13" s="178">
        <v>46107</v>
      </c>
      <c r="N13" s="179">
        <v>46107</v>
      </c>
      <c r="O13" s="180" t="s">
        <v>26</v>
      </c>
      <c r="P13" s="181" t="s">
        <v>26</v>
      </c>
      <c r="Q13" s="178">
        <v>46107</v>
      </c>
      <c r="R13" s="182" t="s">
        <v>26</v>
      </c>
      <c r="S13" s="177">
        <v>46177</v>
      </c>
      <c r="T13" s="179">
        <v>46177</v>
      </c>
    </row>
    <row r="14" spans="2:20" x14ac:dyDescent="0.25">
      <c r="B14" s="302" t="s">
        <v>41</v>
      </c>
      <c r="C14" s="166" t="s">
        <v>27</v>
      </c>
      <c r="D14" s="167">
        <f t="shared" ref="D14:R14" si="2">D16-28</f>
        <v>46080</v>
      </c>
      <c r="E14" s="168">
        <f t="shared" si="2"/>
        <v>46080</v>
      </c>
      <c r="F14" s="168">
        <f t="shared" si="2"/>
        <v>46080</v>
      </c>
      <c r="G14" s="168">
        <f t="shared" si="2"/>
        <v>46080</v>
      </c>
      <c r="H14" s="169">
        <f t="shared" si="2"/>
        <v>46080</v>
      </c>
      <c r="I14" s="208">
        <f t="shared" si="2"/>
        <v>46080</v>
      </c>
      <c r="J14" s="256" t="s">
        <v>26</v>
      </c>
      <c r="K14" s="209">
        <f t="shared" si="2"/>
        <v>46080</v>
      </c>
      <c r="L14" s="209">
        <f t="shared" si="2"/>
        <v>46080</v>
      </c>
      <c r="M14" s="209">
        <f t="shared" si="2"/>
        <v>46080</v>
      </c>
      <c r="N14" s="210">
        <f t="shared" si="2"/>
        <v>46080</v>
      </c>
      <c r="O14" s="167">
        <f t="shared" si="2"/>
        <v>46080</v>
      </c>
      <c r="P14" s="168">
        <f t="shared" si="2"/>
        <v>46080</v>
      </c>
      <c r="Q14" s="168">
        <f t="shared" si="2"/>
        <v>46080</v>
      </c>
      <c r="R14" s="169">
        <f t="shared" si="2"/>
        <v>46080</v>
      </c>
      <c r="S14" s="167">
        <f>S15-14</f>
        <v>46129</v>
      </c>
      <c r="T14" s="169">
        <f>T15-14</f>
        <v>46129</v>
      </c>
    </row>
    <row r="15" spans="2:20" x14ac:dyDescent="0.25">
      <c r="B15" s="298"/>
      <c r="C15" s="166" t="s">
        <v>28</v>
      </c>
      <c r="D15" s="167">
        <f t="shared" ref="D15:R15" si="3">D14</f>
        <v>46080</v>
      </c>
      <c r="E15" s="168">
        <f t="shared" si="3"/>
        <v>46080</v>
      </c>
      <c r="F15" s="168">
        <f t="shared" si="3"/>
        <v>46080</v>
      </c>
      <c r="G15" s="168">
        <f t="shared" si="3"/>
        <v>46080</v>
      </c>
      <c r="H15" s="169">
        <f t="shared" si="3"/>
        <v>46080</v>
      </c>
      <c r="I15" s="167">
        <f t="shared" si="3"/>
        <v>46080</v>
      </c>
      <c r="J15" s="171" t="s">
        <v>26</v>
      </c>
      <c r="K15" s="168">
        <f t="shared" si="3"/>
        <v>46080</v>
      </c>
      <c r="L15" s="168">
        <f t="shared" si="3"/>
        <v>46080</v>
      </c>
      <c r="M15" s="168">
        <f t="shared" si="3"/>
        <v>46080</v>
      </c>
      <c r="N15" s="169">
        <f t="shared" si="3"/>
        <v>46080</v>
      </c>
      <c r="O15" s="167">
        <f t="shared" si="3"/>
        <v>46080</v>
      </c>
      <c r="P15" s="168">
        <f t="shared" si="3"/>
        <v>46080</v>
      </c>
      <c r="Q15" s="168">
        <f t="shared" si="3"/>
        <v>46080</v>
      </c>
      <c r="R15" s="169">
        <f t="shared" si="3"/>
        <v>46080</v>
      </c>
      <c r="S15" s="167">
        <f>S16-28</f>
        <v>46143</v>
      </c>
      <c r="T15" s="169">
        <f>T16-28</f>
        <v>46143</v>
      </c>
    </row>
    <row r="16" spans="2:20" x14ac:dyDescent="0.25">
      <c r="B16" s="298"/>
      <c r="C16" s="166" t="s">
        <v>29</v>
      </c>
      <c r="D16" s="167">
        <v>46108</v>
      </c>
      <c r="E16" s="168">
        <v>46108</v>
      </c>
      <c r="F16" s="168">
        <v>46108</v>
      </c>
      <c r="G16" s="168">
        <v>46108</v>
      </c>
      <c r="H16" s="169">
        <v>46108</v>
      </c>
      <c r="I16" s="167">
        <v>46108</v>
      </c>
      <c r="J16" s="171" t="s">
        <v>26</v>
      </c>
      <c r="K16" s="168">
        <v>46108</v>
      </c>
      <c r="L16" s="168">
        <v>46108</v>
      </c>
      <c r="M16" s="168">
        <v>46108</v>
      </c>
      <c r="N16" s="169">
        <v>46108</v>
      </c>
      <c r="O16" s="167">
        <v>46108</v>
      </c>
      <c r="P16" s="168">
        <v>46108</v>
      </c>
      <c r="Q16" s="168">
        <v>46108</v>
      </c>
      <c r="R16" s="169">
        <v>46108</v>
      </c>
      <c r="S16" s="167">
        <v>46171</v>
      </c>
      <c r="T16" s="169">
        <v>46171</v>
      </c>
    </row>
    <row r="17" spans="2:20" x14ac:dyDescent="0.25">
      <c r="B17" s="298"/>
      <c r="C17" s="166" t="s">
        <v>42</v>
      </c>
      <c r="D17" s="170" t="s">
        <v>26</v>
      </c>
      <c r="E17" s="171" t="s">
        <v>26</v>
      </c>
      <c r="F17" s="171" t="s">
        <v>26</v>
      </c>
      <c r="G17" s="171" t="s">
        <v>26</v>
      </c>
      <c r="H17" s="172" t="s">
        <v>26</v>
      </c>
      <c r="I17" s="170" t="s">
        <v>26</v>
      </c>
      <c r="J17" s="171" t="s">
        <v>26</v>
      </c>
      <c r="K17" s="171" t="s">
        <v>26</v>
      </c>
      <c r="L17" s="168">
        <v>46136</v>
      </c>
      <c r="M17" s="171" t="s">
        <v>26</v>
      </c>
      <c r="N17" s="169">
        <v>46157</v>
      </c>
      <c r="O17" s="170" t="s">
        <v>26</v>
      </c>
      <c r="P17" s="168">
        <v>46157</v>
      </c>
      <c r="Q17" s="168">
        <v>46119</v>
      </c>
      <c r="R17" s="169">
        <v>46157</v>
      </c>
      <c r="S17" s="170" t="s">
        <v>26</v>
      </c>
      <c r="T17" s="172" t="s">
        <v>26</v>
      </c>
    </row>
    <row r="18" spans="2:20" x14ac:dyDescent="0.25">
      <c r="B18" s="298"/>
      <c r="C18" s="166" t="s">
        <v>43</v>
      </c>
      <c r="D18" s="170" t="s">
        <v>26</v>
      </c>
      <c r="E18" s="171" t="s">
        <v>26</v>
      </c>
      <c r="F18" s="171" t="s">
        <v>26</v>
      </c>
      <c r="G18" s="171" t="s">
        <v>26</v>
      </c>
      <c r="H18" s="172" t="s">
        <v>26</v>
      </c>
      <c r="I18" s="170" t="s">
        <v>26</v>
      </c>
      <c r="J18" s="171" t="s">
        <v>26</v>
      </c>
      <c r="K18" s="171" t="s">
        <v>26</v>
      </c>
      <c r="L18" s="168">
        <v>46157</v>
      </c>
      <c r="M18" s="171" t="s">
        <v>26</v>
      </c>
      <c r="N18" s="169">
        <v>46167</v>
      </c>
      <c r="O18" s="170" t="s">
        <v>26</v>
      </c>
      <c r="P18" s="168">
        <f>P17+10</f>
        <v>46167</v>
      </c>
      <c r="Q18" s="168">
        <v>46167</v>
      </c>
      <c r="R18" s="169">
        <f>R17+10</f>
        <v>46167</v>
      </c>
      <c r="S18" s="170" t="s">
        <v>26</v>
      </c>
      <c r="T18" s="172" t="s">
        <v>26</v>
      </c>
    </row>
    <row r="19" spans="2:20" x14ac:dyDescent="0.25">
      <c r="B19" s="298"/>
      <c r="C19" s="166" t="s">
        <v>35</v>
      </c>
      <c r="D19" s="167">
        <v>46182</v>
      </c>
      <c r="E19" s="168">
        <v>46182</v>
      </c>
      <c r="F19" s="168">
        <v>46183</v>
      </c>
      <c r="G19" s="168">
        <v>46183</v>
      </c>
      <c r="H19" s="169">
        <v>46184</v>
      </c>
      <c r="I19" s="167">
        <v>46168</v>
      </c>
      <c r="J19" s="171" t="s">
        <v>26</v>
      </c>
      <c r="K19" s="168">
        <v>46177</v>
      </c>
      <c r="L19" s="168">
        <v>46176</v>
      </c>
      <c r="M19" s="168">
        <v>46175</v>
      </c>
      <c r="N19" s="172" t="s">
        <v>26</v>
      </c>
      <c r="O19" s="167">
        <v>46174</v>
      </c>
      <c r="P19" s="171" t="s">
        <v>26</v>
      </c>
      <c r="Q19" s="171" t="s">
        <v>26</v>
      </c>
      <c r="R19" s="172" t="s">
        <v>26</v>
      </c>
      <c r="S19" s="167">
        <v>46246</v>
      </c>
      <c r="T19" s="169">
        <v>46245</v>
      </c>
    </row>
    <row r="20" spans="2:20" ht="13" thickBot="1" x14ac:dyDescent="0.3">
      <c r="B20" s="303"/>
      <c r="C20" s="176" t="s">
        <v>36</v>
      </c>
      <c r="D20" s="177">
        <v>46188</v>
      </c>
      <c r="E20" s="178">
        <v>46188</v>
      </c>
      <c r="F20" s="178">
        <v>46188</v>
      </c>
      <c r="G20" s="178">
        <v>46188</v>
      </c>
      <c r="H20" s="179">
        <v>46188</v>
      </c>
      <c r="I20" s="213">
        <v>46191</v>
      </c>
      <c r="J20" s="216" t="s">
        <v>26</v>
      </c>
      <c r="K20" s="214">
        <v>46191</v>
      </c>
      <c r="L20" s="214">
        <v>46191</v>
      </c>
      <c r="M20" s="214">
        <v>46191</v>
      </c>
      <c r="N20" s="215">
        <v>46191</v>
      </c>
      <c r="O20" s="177">
        <v>46191</v>
      </c>
      <c r="P20" s="178">
        <v>46191</v>
      </c>
      <c r="Q20" s="178">
        <v>46191</v>
      </c>
      <c r="R20" s="179">
        <v>46191</v>
      </c>
      <c r="S20" s="177">
        <v>46296</v>
      </c>
      <c r="T20" s="179">
        <v>46296</v>
      </c>
    </row>
    <row r="21" spans="2:20" x14ac:dyDescent="0.25">
      <c r="B21" s="302" t="s">
        <v>44</v>
      </c>
      <c r="C21" s="207" t="s">
        <v>27</v>
      </c>
      <c r="D21" s="208">
        <f t="shared" ref="D21:M21" si="4">D23-28</f>
        <v>46170</v>
      </c>
      <c r="E21" s="209">
        <f t="shared" si="4"/>
        <v>46170</v>
      </c>
      <c r="F21" s="209">
        <f t="shared" si="4"/>
        <v>46170</v>
      </c>
      <c r="G21" s="209">
        <f t="shared" si="4"/>
        <v>46170</v>
      </c>
      <c r="H21" s="210">
        <f t="shared" si="4"/>
        <v>46170</v>
      </c>
      <c r="I21" s="187">
        <f t="shared" si="4"/>
        <v>46170</v>
      </c>
      <c r="J21" s="164" t="s">
        <v>26</v>
      </c>
      <c r="K21" s="194">
        <f t="shared" si="4"/>
        <v>46170</v>
      </c>
      <c r="L21" s="194">
        <f t="shared" si="4"/>
        <v>46170</v>
      </c>
      <c r="M21" s="194">
        <f t="shared" si="4"/>
        <v>46170</v>
      </c>
      <c r="N21" s="195">
        <v>46170</v>
      </c>
      <c r="O21" s="276">
        <v>46170</v>
      </c>
      <c r="P21" s="277">
        <v>46170</v>
      </c>
      <c r="Q21" s="209">
        <f t="shared" ref="Q21:R21" si="5">Q23-28</f>
        <v>46170</v>
      </c>
      <c r="R21" s="210">
        <f t="shared" si="5"/>
        <v>46170</v>
      </c>
      <c r="S21" s="170" t="s">
        <v>26</v>
      </c>
      <c r="T21" s="172" t="s">
        <v>26</v>
      </c>
    </row>
    <row r="22" spans="2:20" x14ac:dyDescent="0.25">
      <c r="B22" s="298"/>
      <c r="C22" s="207" t="s">
        <v>28</v>
      </c>
      <c r="D22" s="167">
        <f t="shared" ref="D22:N22" si="6">D21</f>
        <v>46170</v>
      </c>
      <c r="E22" s="168">
        <f t="shared" si="6"/>
        <v>46170</v>
      </c>
      <c r="F22" s="168">
        <f t="shared" si="6"/>
        <v>46170</v>
      </c>
      <c r="G22" s="168">
        <f t="shared" si="6"/>
        <v>46170</v>
      </c>
      <c r="H22" s="169">
        <f t="shared" si="6"/>
        <v>46170</v>
      </c>
      <c r="I22" s="167">
        <f t="shared" si="6"/>
        <v>46170</v>
      </c>
      <c r="J22" s="171" t="s">
        <v>26</v>
      </c>
      <c r="K22" s="168">
        <f t="shared" si="6"/>
        <v>46170</v>
      </c>
      <c r="L22" s="168">
        <f t="shared" si="6"/>
        <v>46170</v>
      </c>
      <c r="M22" s="168">
        <f t="shared" si="6"/>
        <v>46170</v>
      </c>
      <c r="N22" s="196">
        <f t="shared" si="6"/>
        <v>46170</v>
      </c>
      <c r="O22" s="278">
        <v>46170</v>
      </c>
      <c r="P22" s="185">
        <v>46170</v>
      </c>
      <c r="Q22" s="168">
        <f>Q21</f>
        <v>46170</v>
      </c>
      <c r="R22" s="169">
        <f>R21</f>
        <v>46170</v>
      </c>
      <c r="S22" s="170" t="s">
        <v>26</v>
      </c>
      <c r="T22" s="172" t="s">
        <v>26</v>
      </c>
    </row>
    <row r="23" spans="2:20" x14ac:dyDescent="0.25">
      <c r="B23" s="298"/>
      <c r="C23" s="166" t="s">
        <v>29</v>
      </c>
      <c r="D23" s="167">
        <v>46198</v>
      </c>
      <c r="E23" s="168">
        <v>46198</v>
      </c>
      <c r="F23" s="168">
        <v>46198</v>
      </c>
      <c r="G23" s="168">
        <v>46198</v>
      </c>
      <c r="H23" s="169">
        <v>46198</v>
      </c>
      <c r="I23" s="167">
        <v>46198</v>
      </c>
      <c r="J23" s="171" t="s">
        <v>26</v>
      </c>
      <c r="K23" s="168">
        <v>46198</v>
      </c>
      <c r="L23" s="168">
        <v>46198</v>
      </c>
      <c r="M23" s="168">
        <v>46198</v>
      </c>
      <c r="N23" s="196">
        <v>46198</v>
      </c>
      <c r="O23" s="278">
        <v>46198</v>
      </c>
      <c r="P23" s="185">
        <v>46198</v>
      </c>
      <c r="Q23" s="168">
        <v>46198</v>
      </c>
      <c r="R23" s="169">
        <v>46198</v>
      </c>
      <c r="S23" s="170" t="s">
        <v>26</v>
      </c>
      <c r="T23" s="172" t="s">
        <v>26</v>
      </c>
    </row>
    <row r="24" spans="2:20" x14ac:dyDescent="0.25">
      <c r="B24" s="298"/>
      <c r="C24" s="166" t="s">
        <v>42</v>
      </c>
      <c r="D24" s="170" t="s">
        <v>26</v>
      </c>
      <c r="E24" s="171" t="s">
        <v>26</v>
      </c>
      <c r="F24" s="171" t="s">
        <v>26</v>
      </c>
      <c r="G24" s="171" t="s">
        <v>26</v>
      </c>
      <c r="H24" s="172" t="s">
        <v>26</v>
      </c>
      <c r="I24" s="170" t="s">
        <v>26</v>
      </c>
      <c r="J24" s="171" t="s">
        <v>26</v>
      </c>
      <c r="K24" s="171" t="s">
        <v>26</v>
      </c>
      <c r="L24" s="168">
        <v>46227</v>
      </c>
      <c r="M24" s="171" t="s">
        <v>26</v>
      </c>
      <c r="N24" s="196">
        <v>46248</v>
      </c>
      <c r="O24" s="170" t="s">
        <v>26</v>
      </c>
      <c r="P24" s="185">
        <v>46248</v>
      </c>
      <c r="Q24" s="168">
        <v>46209</v>
      </c>
      <c r="R24" s="169">
        <v>46248</v>
      </c>
      <c r="S24" s="170" t="s">
        <v>26</v>
      </c>
      <c r="T24" s="172" t="s">
        <v>26</v>
      </c>
    </row>
    <row r="25" spans="2:20" x14ac:dyDescent="0.25">
      <c r="B25" s="298"/>
      <c r="C25" s="166" t="s">
        <v>43</v>
      </c>
      <c r="D25" s="170" t="s">
        <v>26</v>
      </c>
      <c r="E25" s="171" t="s">
        <v>26</v>
      </c>
      <c r="F25" s="171" t="s">
        <v>26</v>
      </c>
      <c r="G25" s="171" t="s">
        <v>26</v>
      </c>
      <c r="H25" s="172" t="s">
        <v>26</v>
      </c>
      <c r="I25" s="170" t="s">
        <v>26</v>
      </c>
      <c r="J25" s="171" t="s">
        <v>26</v>
      </c>
      <c r="K25" s="171" t="s">
        <v>26</v>
      </c>
      <c r="L25" s="168">
        <v>46248</v>
      </c>
      <c r="M25" s="171" t="s">
        <v>26</v>
      </c>
      <c r="N25" s="196">
        <v>46258</v>
      </c>
      <c r="O25" s="170" t="s">
        <v>26</v>
      </c>
      <c r="P25" s="185">
        <v>46258</v>
      </c>
      <c r="Q25" s="168">
        <v>46258</v>
      </c>
      <c r="R25" s="169">
        <f>R24+10</f>
        <v>46258</v>
      </c>
      <c r="S25" s="170" t="s">
        <v>26</v>
      </c>
      <c r="T25" s="172" t="s">
        <v>26</v>
      </c>
    </row>
    <row r="26" spans="2:20" x14ac:dyDescent="0.25">
      <c r="B26" s="298"/>
      <c r="C26" s="166" t="s">
        <v>35</v>
      </c>
      <c r="D26" s="167">
        <v>46273</v>
      </c>
      <c r="E26" s="168">
        <v>46273</v>
      </c>
      <c r="F26" s="168">
        <v>46274</v>
      </c>
      <c r="G26" s="168">
        <v>46274</v>
      </c>
      <c r="H26" s="169">
        <v>46275</v>
      </c>
      <c r="I26" s="167">
        <v>46259</v>
      </c>
      <c r="J26" s="171" t="s">
        <v>26</v>
      </c>
      <c r="K26" s="168">
        <v>46268</v>
      </c>
      <c r="L26" s="168">
        <v>46267</v>
      </c>
      <c r="M26" s="168">
        <v>46266</v>
      </c>
      <c r="N26" s="172" t="s">
        <v>26</v>
      </c>
      <c r="O26" s="278">
        <v>46266</v>
      </c>
      <c r="P26" s="171" t="s">
        <v>26</v>
      </c>
      <c r="Q26" s="171" t="s">
        <v>26</v>
      </c>
      <c r="R26" s="172" t="s">
        <v>26</v>
      </c>
      <c r="S26" s="170" t="s">
        <v>26</v>
      </c>
      <c r="T26" s="172" t="s">
        <v>26</v>
      </c>
    </row>
    <row r="27" spans="2:20" ht="13" thickBot="1" x14ac:dyDescent="0.3">
      <c r="B27" s="303"/>
      <c r="C27" s="176" t="s">
        <v>36</v>
      </c>
      <c r="D27" s="177">
        <v>46279</v>
      </c>
      <c r="E27" s="178">
        <v>46279</v>
      </c>
      <c r="F27" s="178">
        <v>46279</v>
      </c>
      <c r="G27" s="178">
        <v>46279</v>
      </c>
      <c r="H27" s="179">
        <v>46279</v>
      </c>
      <c r="I27" s="177">
        <v>46282</v>
      </c>
      <c r="J27" s="181" t="s">
        <v>26</v>
      </c>
      <c r="K27" s="178">
        <v>46282</v>
      </c>
      <c r="L27" s="178">
        <v>46282</v>
      </c>
      <c r="M27" s="178">
        <v>46282</v>
      </c>
      <c r="N27" s="197">
        <v>46282</v>
      </c>
      <c r="O27" s="279">
        <v>46282</v>
      </c>
      <c r="P27" s="191">
        <v>46282</v>
      </c>
      <c r="Q27" s="178">
        <v>46282</v>
      </c>
      <c r="R27" s="179">
        <v>46282</v>
      </c>
      <c r="S27" s="180" t="s">
        <v>26</v>
      </c>
      <c r="T27" s="182" t="s">
        <v>26</v>
      </c>
    </row>
    <row r="28" spans="2:20" x14ac:dyDescent="0.25">
      <c r="B28" s="302" t="s">
        <v>45</v>
      </c>
      <c r="C28" s="166" t="s">
        <v>27</v>
      </c>
      <c r="D28" s="187">
        <f t="shared" ref="D28:P28" si="7">D30-28</f>
        <v>46261</v>
      </c>
      <c r="E28" s="194">
        <f t="shared" si="7"/>
        <v>46261</v>
      </c>
      <c r="F28" s="194">
        <f t="shared" si="7"/>
        <v>46261</v>
      </c>
      <c r="G28" s="194">
        <f t="shared" si="7"/>
        <v>46261</v>
      </c>
      <c r="H28" s="188">
        <f t="shared" si="7"/>
        <v>46261</v>
      </c>
      <c r="I28" s="208">
        <f t="shared" si="7"/>
        <v>46261</v>
      </c>
      <c r="J28" s="256" t="s">
        <v>26</v>
      </c>
      <c r="K28" s="209">
        <f t="shared" si="7"/>
        <v>46261</v>
      </c>
      <c r="L28" s="209">
        <f t="shared" si="7"/>
        <v>46261</v>
      </c>
      <c r="M28" s="209">
        <f t="shared" si="7"/>
        <v>46261</v>
      </c>
      <c r="N28" s="210">
        <f t="shared" si="7"/>
        <v>46261</v>
      </c>
      <c r="O28" s="187">
        <f t="shared" si="7"/>
        <v>46261</v>
      </c>
      <c r="P28" s="194">
        <f t="shared" si="7"/>
        <v>46261</v>
      </c>
      <c r="Q28" s="164" t="s">
        <v>26</v>
      </c>
      <c r="R28" s="188">
        <f t="shared" ref="R28" si="8">R30-28</f>
        <v>46261</v>
      </c>
      <c r="S28" s="167">
        <f>S29-14</f>
        <v>46241</v>
      </c>
      <c r="T28" s="169">
        <f>T29-14</f>
        <v>46241</v>
      </c>
    </row>
    <row r="29" spans="2:20" x14ac:dyDescent="0.25">
      <c r="B29" s="298"/>
      <c r="C29" s="207" t="s">
        <v>28</v>
      </c>
      <c r="D29" s="167">
        <f t="shared" ref="D29:P29" si="9">D28</f>
        <v>46261</v>
      </c>
      <c r="E29" s="168">
        <f t="shared" si="9"/>
        <v>46261</v>
      </c>
      <c r="F29" s="168">
        <f t="shared" si="9"/>
        <v>46261</v>
      </c>
      <c r="G29" s="168">
        <f t="shared" si="9"/>
        <v>46261</v>
      </c>
      <c r="H29" s="169">
        <f t="shared" si="9"/>
        <v>46261</v>
      </c>
      <c r="I29" s="167">
        <f t="shared" si="9"/>
        <v>46261</v>
      </c>
      <c r="J29" s="171" t="s">
        <v>26</v>
      </c>
      <c r="K29" s="168">
        <f t="shared" si="9"/>
        <v>46261</v>
      </c>
      <c r="L29" s="168">
        <f t="shared" si="9"/>
        <v>46261</v>
      </c>
      <c r="M29" s="168">
        <f t="shared" si="9"/>
        <v>46261</v>
      </c>
      <c r="N29" s="169">
        <f t="shared" si="9"/>
        <v>46261</v>
      </c>
      <c r="O29" s="167">
        <f t="shared" si="9"/>
        <v>46261</v>
      </c>
      <c r="P29" s="168">
        <f t="shared" si="9"/>
        <v>46261</v>
      </c>
      <c r="Q29" s="171" t="s">
        <v>26</v>
      </c>
      <c r="R29" s="169">
        <f>R28</f>
        <v>46261</v>
      </c>
      <c r="S29" s="167">
        <f>S30-28</f>
        <v>46255</v>
      </c>
      <c r="T29" s="169">
        <f>T30-28</f>
        <v>46255</v>
      </c>
    </row>
    <row r="30" spans="2:20" x14ac:dyDescent="0.25">
      <c r="B30" s="298"/>
      <c r="C30" s="166" t="s">
        <v>29</v>
      </c>
      <c r="D30" s="167">
        <v>46289</v>
      </c>
      <c r="E30" s="168">
        <v>46289</v>
      </c>
      <c r="F30" s="168">
        <v>46289</v>
      </c>
      <c r="G30" s="168">
        <v>46289</v>
      </c>
      <c r="H30" s="169">
        <v>46289</v>
      </c>
      <c r="I30" s="167">
        <v>46289</v>
      </c>
      <c r="J30" s="171" t="s">
        <v>26</v>
      </c>
      <c r="K30" s="168">
        <v>46289</v>
      </c>
      <c r="L30" s="168">
        <v>46289</v>
      </c>
      <c r="M30" s="168">
        <v>46289</v>
      </c>
      <c r="N30" s="169">
        <v>46289</v>
      </c>
      <c r="O30" s="167">
        <v>46289</v>
      </c>
      <c r="P30" s="168">
        <v>46289</v>
      </c>
      <c r="Q30" s="171" t="s">
        <v>26</v>
      </c>
      <c r="R30" s="169">
        <v>46289</v>
      </c>
      <c r="S30" s="167">
        <v>46283</v>
      </c>
      <c r="T30" s="169">
        <v>46283</v>
      </c>
    </row>
    <row r="31" spans="2:20" x14ac:dyDescent="0.25">
      <c r="B31" s="298"/>
      <c r="C31" s="166" t="s">
        <v>42</v>
      </c>
      <c r="D31" s="170" t="s">
        <v>26</v>
      </c>
      <c r="E31" s="171" t="s">
        <v>26</v>
      </c>
      <c r="F31" s="171" t="s">
        <v>26</v>
      </c>
      <c r="G31" s="171" t="s">
        <v>26</v>
      </c>
      <c r="H31" s="172" t="s">
        <v>26</v>
      </c>
      <c r="I31" s="170" t="s">
        <v>26</v>
      </c>
      <c r="J31" s="171" t="s">
        <v>26</v>
      </c>
      <c r="K31" s="171" t="s">
        <v>26</v>
      </c>
      <c r="L31" s="168">
        <v>46318</v>
      </c>
      <c r="M31" s="171" t="s">
        <v>26</v>
      </c>
      <c r="N31" s="168">
        <v>46339</v>
      </c>
      <c r="O31" s="170" t="s">
        <v>26</v>
      </c>
      <c r="P31" s="168">
        <v>46339</v>
      </c>
      <c r="Q31" s="171" t="s">
        <v>26</v>
      </c>
      <c r="R31" s="169">
        <v>46339</v>
      </c>
      <c r="S31" s="170" t="s">
        <v>26</v>
      </c>
      <c r="T31" s="172" t="s">
        <v>26</v>
      </c>
    </row>
    <row r="32" spans="2:20" x14ac:dyDescent="0.25">
      <c r="B32" s="298"/>
      <c r="C32" s="166" t="s">
        <v>43</v>
      </c>
      <c r="D32" s="170" t="s">
        <v>26</v>
      </c>
      <c r="E32" s="171" t="s">
        <v>26</v>
      </c>
      <c r="F32" s="171" t="s">
        <v>26</v>
      </c>
      <c r="G32" s="171" t="s">
        <v>26</v>
      </c>
      <c r="H32" s="172" t="s">
        <v>26</v>
      </c>
      <c r="I32" s="170" t="s">
        <v>26</v>
      </c>
      <c r="J32" s="171" t="s">
        <v>26</v>
      </c>
      <c r="K32" s="171" t="s">
        <v>26</v>
      </c>
      <c r="L32" s="168">
        <v>46339</v>
      </c>
      <c r="M32" s="171" t="s">
        <v>26</v>
      </c>
      <c r="N32" s="168">
        <f>N31+10</f>
        <v>46349</v>
      </c>
      <c r="O32" s="170" t="s">
        <v>26</v>
      </c>
      <c r="P32" s="168">
        <f>P31+10</f>
        <v>46349</v>
      </c>
      <c r="Q32" s="171" t="s">
        <v>26</v>
      </c>
      <c r="R32" s="169">
        <f>R31+10</f>
        <v>46349</v>
      </c>
      <c r="S32" s="170" t="s">
        <v>26</v>
      </c>
      <c r="T32" s="172" t="s">
        <v>26</v>
      </c>
    </row>
    <row r="33" spans="2:20" x14ac:dyDescent="0.25">
      <c r="B33" s="298"/>
      <c r="C33" s="166" t="s">
        <v>35</v>
      </c>
      <c r="D33" s="167">
        <v>46364</v>
      </c>
      <c r="E33" s="168">
        <v>46365</v>
      </c>
      <c r="F33" s="168">
        <v>46365</v>
      </c>
      <c r="G33" s="168">
        <v>46366</v>
      </c>
      <c r="H33" s="169">
        <v>46366</v>
      </c>
      <c r="I33" s="167">
        <v>46350</v>
      </c>
      <c r="J33" s="171" t="s">
        <v>26</v>
      </c>
      <c r="K33" s="168">
        <v>46359</v>
      </c>
      <c r="L33" s="168">
        <v>46358</v>
      </c>
      <c r="M33" s="168">
        <v>46357</v>
      </c>
      <c r="N33" s="172" t="s">
        <v>26</v>
      </c>
      <c r="O33" s="167">
        <v>46356</v>
      </c>
      <c r="P33" s="174"/>
      <c r="Q33" s="171" t="s">
        <v>26</v>
      </c>
      <c r="R33" s="172" t="s">
        <v>26</v>
      </c>
      <c r="S33" s="167">
        <v>46364</v>
      </c>
      <c r="T33" s="169">
        <v>46363</v>
      </c>
    </row>
    <row r="34" spans="2:20" ht="13" thickBot="1" x14ac:dyDescent="0.3">
      <c r="B34" s="303"/>
      <c r="C34" s="176" t="s">
        <v>36</v>
      </c>
      <c r="D34" s="213">
        <v>46370</v>
      </c>
      <c r="E34" s="214">
        <v>42718</v>
      </c>
      <c r="F34" s="214">
        <v>46370</v>
      </c>
      <c r="G34" s="214">
        <v>46370</v>
      </c>
      <c r="H34" s="215">
        <v>46370</v>
      </c>
      <c r="I34" s="213">
        <v>46373</v>
      </c>
      <c r="J34" s="216" t="s">
        <v>26</v>
      </c>
      <c r="K34" s="214">
        <v>46373</v>
      </c>
      <c r="L34" s="214">
        <v>46373</v>
      </c>
      <c r="M34" s="214">
        <v>46373</v>
      </c>
      <c r="N34" s="215">
        <v>46373</v>
      </c>
      <c r="O34" s="213">
        <v>46373</v>
      </c>
      <c r="P34" s="214">
        <v>46373</v>
      </c>
      <c r="Q34" s="216" t="s">
        <v>26</v>
      </c>
      <c r="R34" s="215">
        <v>46373</v>
      </c>
      <c r="S34" s="213">
        <v>46415</v>
      </c>
      <c r="T34" s="215">
        <v>46415</v>
      </c>
    </row>
    <row r="35" spans="2:20" ht="14.15" customHeight="1" x14ac:dyDescent="0.25">
      <c r="B35" s="305" t="s">
        <v>162</v>
      </c>
      <c r="C35" s="159" t="s">
        <v>27</v>
      </c>
      <c r="D35" s="240">
        <v>46240</v>
      </c>
      <c r="E35" s="194">
        <v>46240</v>
      </c>
      <c r="F35" s="194">
        <v>46240</v>
      </c>
      <c r="G35" s="194">
        <v>46240</v>
      </c>
      <c r="H35" s="194">
        <v>46240</v>
      </c>
      <c r="I35" s="163" t="s">
        <v>26</v>
      </c>
      <c r="J35" s="164" t="s">
        <v>26</v>
      </c>
      <c r="K35" s="164" t="s">
        <v>26</v>
      </c>
      <c r="L35" s="164" t="s">
        <v>26</v>
      </c>
      <c r="M35" s="164" t="s">
        <v>26</v>
      </c>
      <c r="N35" s="165" t="s">
        <v>26</v>
      </c>
      <c r="O35" s="163" t="s">
        <v>26</v>
      </c>
      <c r="P35" s="164" t="s">
        <v>26</v>
      </c>
      <c r="Q35" s="164" t="s">
        <v>26</v>
      </c>
      <c r="R35" s="165" t="s">
        <v>26</v>
      </c>
      <c r="S35" s="163" t="s">
        <v>26</v>
      </c>
      <c r="T35" s="165" t="s">
        <v>26</v>
      </c>
    </row>
    <row r="36" spans="2:20" ht="14.15" customHeight="1" x14ac:dyDescent="0.25">
      <c r="B36" s="306"/>
      <c r="C36" s="207" t="s">
        <v>28</v>
      </c>
      <c r="D36" s="225">
        <v>46240</v>
      </c>
      <c r="E36" s="168">
        <v>46240</v>
      </c>
      <c r="F36" s="168">
        <v>46240</v>
      </c>
      <c r="G36" s="168">
        <v>46240</v>
      </c>
      <c r="H36" s="168">
        <v>46240</v>
      </c>
      <c r="I36" s="170" t="s">
        <v>26</v>
      </c>
      <c r="J36" s="171" t="s">
        <v>26</v>
      </c>
      <c r="K36" s="171" t="s">
        <v>26</v>
      </c>
      <c r="L36" s="171" t="s">
        <v>26</v>
      </c>
      <c r="M36" s="171" t="s">
        <v>26</v>
      </c>
      <c r="N36" s="172" t="s">
        <v>26</v>
      </c>
      <c r="O36" s="170" t="s">
        <v>26</v>
      </c>
      <c r="P36" s="171" t="s">
        <v>26</v>
      </c>
      <c r="Q36" s="171" t="s">
        <v>26</v>
      </c>
      <c r="R36" s="172" t="s">
        <v>26</v>
      </c>
      <c r="S36" s="170" t="s">
        <v>26</v>
      </c>
      <c r="T36" s="172" t="s">
        <v>26</v>
      </c>
    </row>
    <row r="37" spans="2:20" ht="14.15" customHeight="1" x14ac:dyDescent="0.25">
      <c r="B37" s="306"/>
      <c r="C37" s="166" t="s">
        <v>29</v>
      </c>
      <c r="D37" s="225">
        <v>46268</v>
      </c>
      <c r="E37" s="168">
        <v>46268</v>
      </c>
      <c r="F37" s="168">
        <v>46268</v>
      </c>
      <c r="G37" s="168">
        <v>46268</v>
      </c>
      <c r="H37" s="168">
        <v>46268</v>
      </c>
      <c r="I37" s="170" t="s">
        <v>26</v>
      </c>
      <c r="J37" s="171" t="s">
        <v>26</v>
      </c>
      <c r="K37" s="171" t="s">
        <v>26</v>
      </c>
      <c r="L37" s="171" t="s">
        <v>26</v>
      </c>
      <c r="M37" s="171" t="s">
        <v>26</v>
      </c>
      <c r="N37" s="172" t="s">
        <v>26</v>
      </c>
      <c r="O37" s="170" t="s">
        <v>26</v>
      </c>
      <c r="P37" s="171" t="s">
        <v>26</v>
      </c>
      <c r="Q37" s="171" t="s">
        <v>26</v>
      </c>
      <c r="R37" s="172" t="s">
        <v>26</v>
      </c>
      <c r="S37" s="170" t="s">
        <v>26</v>
      </c>
      <c r="T37" s="172" t="s">
        <v>26</v>
      </c>
    </row>
    <row r="38" spans="2:20" ht="14.15" customHeight="1" x14ac:dyDescent="0.25">
      <c r="B38" s="306"/>
      <c r="C38" s="166" t="s">
        <v>35</v>
      </c>
      <c r="D38" s="225">
        <v>46343</v>
      </c>
      <c r="E38" s="168">
        <v>46343</v>
      </c>
      <c r="F38" s="168">
        <v>46344</v>
      </c>
      <c r="G38" s="168">
        <v>42692</v>
      </c>
      <c r="H38" s="169">
        <v>46345</v>
      </c>
      <c r="I38" s="170" t="s">
        <v>26</v>
      </c>
      <c r="J38" s="171" t="s">
        <v>26</v>
      </c>
      <c r="K38" s="171" t="s">
        <v>26</v>
      </c>
      <c r="L38" s="171" t="s">
        <v>26</v>
      </c>
      <c r="M38" s="171" t="s">
        <v>26</v>
      </c>
      <c r="N38" s="172" t="s">
        <v>26</v>
      </c>
      <c r="O38" s="170" t="s">
        <v>26</v>
      </c>
      <c r="P38" s="171" t="s">
        <v>26</v>
      </c>
      <c r="Q38" s="171" t="s">
        <v>26</v>
      </c>
      <c r="R38" s="172" t="s">
        <v>26</v>
      </c>
      <c r="S38" s="170" t="s">
        <v>26</v>
      </c>
      <c r="T38" s="172" t="s">
        <v>26</v>
      </c>
    </row>
    <row r="39" spans="2:20" ht="14.15" customHeight="1" thickBot="1" x14ac:dyDescent="0.3">
      <c r="B39" s="306"/>
      <c r="C39" s="176" t="s">
        <v>36</v>
      </c>
      <c r="D39" s="231">
        <v>46349</v>
      </c>
      <c r="E39" s="178">
        <v>46349</v>
      </c>
      <c r="F39" s="178">
        <v>46349</v>
      </c>
      <c r="G39" s="178">
        <v>46349</v>
      </c>
      <c r="H39" s="179">
        <v>46349</v>
      </c>
      <c r="I39" s="180" t="s">
        <v>26</v>
      </c>
      <c r="J39" s="181" t="s">
        <v>26</v>
      </c>
      <c r="K39" s="181" t="s">
        <v>26</v>
      </c>
      <c r="L39" s="181" t="s">
        <v>26</v>
      </c>
      <c r="M39" s="181" t="s">
        <v>26</v>
      </c>
      <c r="N39" s="182" t="s">
        <v>26</v>
      </c>
      <c r="O39" s="180" t="s">
        <v>26</v>
      </c>
      <c r="P39" s="181" t="s">
        <v>26</v>
      </c>
      <c r="Q39" s="181" t="s">
        <v>26</v>
      </c>
      <c r="R39" s="182" t="s">
        <v>26</v>
      </c>
      <c r="S39" s="180" t="s">
        <v>26</v>
      </c>
      <c r="T39" s="182" t="s">
        <v>26</v>
      </c>
    </row>
    <row r="40" spans="2:20" x14ac:dyDescent="0.25">
      <c r="B40" s="299" t="s">
        <v>46</v>
      </c>
      <c r="C40" s="217" t="s">
        <v>27</v>
      </c>
      <c r="D40" s="208">
        <f>D42-28</f>
        <v>46359</v>
      </c>
      <c r="E40" s="209">
        <f t="shared" ref="E40:Q40" si="10">E42-28</f>
        <v>46359</v>
      </c>
      <c r="F40" s="209">
        <f t="shared" si="10"/>
        <v>46359</v>
      </c>
      <c r="G40" s="209">
        <f t="shared" si="10"/>
        <v>46359</v>
      </c>
      <c r="H40" s="253">
        <f t="shared" si="10"/>
        <v>46359</v>
      </c>
      <c r="I40" s="208">
        <f t="shared" si="10"/>
        <v>46359</v>
      </c>
      <c r="J40" s="209">
        <f t="shared" ref="J40" si="11">J42-28</f>
        <v>46359</v>
      </c>
      <c r="K40" s="209">
        <f t="shared" si="10"/>
        <v>46359</v>
      </c>
      <c r="L40" s="209">
        <f t="shared" si="10"/>
        <v>46359</v>
      </c>
      <c r="M40" s="209">
        <f t="shared" si="10"/>
        <v>46359</v>
      </c>
      <c r="N40" s="210">
        <f t="shared" si="10"/>
        <v>46359</v>
      </c>
      <c r="O40" s="254" t="s">
        <v>26</v>
      </c>
      <c r="P40" s="256" t="s">
        <v>26</v>
      </c>
      <c r="Q40" s="209">
        <f t="shared" si="10"/>
        <v>46359</v>
      </c>
      <c r="R40" s="282" t="s">
        <v>26</v>
      </c>
      <c r="S40" s="208">
        <f>S41-14</f>
        <v>46374</v>
      </c>
      <c r="T40" s="210">
        <f>T41-14</f>
        <v>46374</v>
      </c>
    </row>
    <row r="41" spans="2:20" x14ac:dyDescent="0.25">
      <c r="B41" s="300"/>
      <c r="C41" s="217" t="s">
        <v>28</v>
      </c>
      <c r="D41" s="167">
        <f>D42-28</f>
        <v>46359</v>
      </c>
      <c r="E41" s="168">
        <f t="shared" ref="E41:Q41" si="12">E42-28</f>
        <v>46359</v>
      </c>
      <c r="F41" s="168">
        <f t="shared" si="12"/>
        <v>46359</v>
      </c>
      <c r="G41" s="168">
        <f t="shared" si="12"/>
        <v>46359</v>
      </c>
      <c r="H41" s="186">
        <f t="shared" si="12"/>
        <v>46359</v>
      </c>
      <c r="I41" s="167">
        <f t="shared" si="12"/>
        <v>46359</v>
      </c>
      <c r="J41" s="168">
        <f t="shared" si="12"/>
        <v>46359</v>
      </c>
      <c r="K41" s="168">
        <f t="shared" si="12"/>
        <v>46359</v>
      </c>
      <c r="L41" s="168">
        <f t="shared" si="12"/>
        <v>46359</v>
      </c>
      <c r="M41" s="168">
        <f t="shared" si="12"/>
        <v>46359</v>
      </c>
      <c r="N41" s="169">
        <f t="shared" si="12"/>
        <v>46359</v>
      </c>
      <c r="O41" s="170" t="s">
        <v>26</v>
      </c>
      <c r="P41" s="171" t="s">
        <v>26</v>
      </c>
      <c r="Q41" s="168">
        <f t="shared" si="12"/>
        <v>46359</v>
      </c>
      <c r="R41" s="172" t="s">
        <v>26</v>
      </c>
      <c r="S41" s="167">
        <f>S42-28</f>
        <v>46388</v>
      </c>
      <c r="T41" s="169">
        <f>T42-28</f>
        <v>46388</v>
      </c>
    </row>
    <row r="42" spans="2:20" x14ac:dyDescent="0.25">
      <c r="B42" s="300"/>
      <c r="C42" s="217" t="s">
        <v>29</v>
      </c>
      <c r="D42" s="167">
        <v>46387</v>
      </c>
      <c r="E42" s="168">
        <v>46387</v>
      </c>
      <c r="F42" s="168">
        <v>46387</v>
      </c>
      <c r="G42" s="168">
        <v>46387</v>
      </c>
      <c r="H42" s="186">
        <v>46387</v>
      </c>
      <c r="I42" s="167">
        <v>46387</v>
      </c>
      <c r="J42" s="168">
        <v>46387</v>
      </c>
      <c r="K42" s="168">
        <v>46387</v>
      </c>
      <c r="L42" s="168">
        <v>46387</v>
      </c>
      <c r="M42" s="168">
        <v>46387</v>
      </c>
      <c r="N42" s="169">
        <v>46387</v>
      </c>
      <c r="O42" s="170" t="s">
        <v>26</v>
      </c>
      <c r="P42" s="171" t="s">
        <v>26</v>
      </c>
      <c r="Q42" s="168">
        <v>46387</v>
      </c>
      <c r="R42" s="172" t="s">
        <v>26</v>
      </c>
      <c r="S42" s="167">
        <v>46416</v>
      </c>
      <c r="T42" s="169">
        <v>46416</v>
      </c>
    </row>
    <row r="43" spans="2:20" x14ac:dyDescent="0.25">
      <c r="B43" s="300"/>
      <c r="C43" s="166" t="s">
        <v>42</v>
      </c>
      <c r="D43" s="170" t="s">
        <v>26</v>
      </c>
      <c r="E43" s="171" t="s">
        <v>26</v>
      </c>
      <c r="F43" s="171" t="s">
        <v>26</v>
      </c>
      <c r="G43" s="171" t="s">
        <v>26</v>
      </c>
      <c r="H43" s="190" t="s">
        <v>26</v>
      </c>
      <c r="I43" s="170" t="s">
        <v>26</v>
      </c>
      <c r="J43" s="171" t="s">
        <v>26</v>
      </c>
      <c r="K43" s="171" t="s">
        <v>26</v>
      </c>
      <c r="L43" s="168">
        <v>46416</v>
      </c>
      <c r="M43" s="174"/>
      <c r="N43" s="169">
        <v>46437</v>
      </c>
      <c r="O43" s="170" t="s">
        <v>26</v>
      </c>
      <c r="P43" s="171" t="s">
        <v>26</v>
      </c>
      <c r="Q43" s="168">
        <v>46398</v>
      </c>
      <c r="R43" s="172" t="s">
        <v>26</v>
      </c>
      <c r="S43" s="170" t="s">
        <v>26</v>
      </c>
      <c r="T43" s="172" t="s">
        <v>26</v>
      </c>
    </row>
    <row r="44" spans="2:20" x14ac:dyDescent="0.25">
      <c r="B44" s="300"/>
      <c r="C44" s="166" t="s">
        <v>43</v>
      </c>
      <c r="D44" s="170" t="s">
        <v>26</v>
      </c>
      <c r="E44" s="171" t="s">
        <v>26</v>
      </c>
      <c r="F44" s="171" t="s">
        <v>26</v>
      </c>
      <c r="G44" s="171" t="s">
        <v>26</v>
      </c>
      <c r="H44" s="190" t="s">
        <v>26</v>
      </c>
      <c r="I44" s="170" t="s">
        <v>26</v>
      </c>
      <c r="J44" s="171" t="s">
        <v>26</v>
      </c>
      <c r="K44" s="171" t="s">
        <v>26</v>
      </c>
      <c r="L44" s="168">
        <v>46437</v>
      </c>
      <c r="M44" s="174"/>
      <c r="N44" s="169">
        <v>46447</v>
      </c>
      <c r="O44" s="170" t="s">
        <v>26</v>
      </c>
      <c r="P44" s="171" t="s">
        <v>26</v>
      </c>
      <c r="Q44" s="168">
        <v>46447</v>
      </c>
      <c r="R44" s="172" t="s">
        <v>26</v>
      </c>
      <c r="S44" s="170" t="s">
        <v>26</v>
      </c>
      <c r="T44" s="172" t="s">
        <v>26</v>
      </c>
    </row>
    <row r="45" spans="2:20" x14ac:dyDescent="0.25">
      <c r="B45" s="300"/>
      <c r="C45" s="217" t="s">
        <v>35</v>
      </c>
      <c r="D45" s="167">
        <v>46462</v>
      </c>
      <c r="E45" s="168">
        <v>46462</v>
      </c>
      <c r="F45" s="168">
        <f>D45+1</f>
        <v>46463</v>
      </c>
      <c r="G45" s="168">
        <f>E45+1</f>
        <v>46463</v>
      </c>
      <c r="H45" s="186">
        <f>F45+1</f>
        <v>46464</v>
      </c>
      <c r="I45" s="167">
        <v>46448</v>
      </c>
      <c r="J45" s="225">
        <v>46413</v>
      </c>
      <c r="K45" s="168">
        <v>46457</v>
      </c>
      <c r="L45" s="168">
        <v>46456</v>
      </c>
      <c r="M45" s="168">
        <v>46455</v>
      </c>
      <c r="N45" s="172" t="s">
        <v>26</v>
      </c>
      <c r="O45" s="170" t="s">
        <v>26</v>
      </c>
      <c r="P45" s="171" t="s">
        <v>26</v>
      </c>
      <c r="Q45" s="171" t="s">
        <v>26</v>
      </c>
      <c r="R45" s="172" t="s">
        <v>26</v>
      </c>
      <c r="S45" s="167">
        <v>46491</v>
      </c>
      <c r="T45" s="169">
        <v>46490</v>
      </c>
    </row>
    <row r="46" spans="2:20" ht="13" thickBot="1" x14ac:dyDescent="0.3">
      <c r="B46" s="301"/>
      <c r="C46" s="218" t="s">
        <v>36</v>
      </c>
      <c r="D46" s="177">
        <v>46468</v>
      </c>
      <c r="E46" s="178">
        <v>46468</v>
      </c>
      <c r="F46" s="178">
        <v>46468</v>
      </c>
      <c r="G46" s="178">
        <v>46468</v>
      </c>
      <c r="H46" s="192">
        <v>46468</v>
      </c>
      <c r="I46" s="213">
        <v>46471</v>
      </c>
      <c r="J46" s="267">
        <v>46422</v>
      </c>
      <c r="K46" s="214">
        <v>46471</v>
      </c>
      <c r="L46" s="214">
        <v>46471</v>
      </c>
      <c r="M46" s="214">
        <v>46471</v>
      </c>
      <c r="N46" s="215">
        <v>46471</v>
      </c>
      <c r="O46" s="180" t="s">
        <v>26</v>
      </c>
      <c r="P46" s="181" t="s">
        <v>26</v>
      </c>
      <c r="Q46" s="178">
        <v>46471</v>
      </c>
      <c r="R46" s="182" t="s">
        <v>26</v>
      </c>
      <c r="S46" s="177">
        <v>46534</v>
      </c>
      <c r="T46" s="179">
        <v>46534</v>
      </c>
    </row>
    <row r="47" spans="2:20" x14ac:dyDescent="0.25">
      <c r="B47" s="304" t="s">
        <v>47</v>
      </c>
      <c r="C47" s="217" t="s">
        <v>27</v>
      </c>
      <c r="D47" s="187">
        <f>D49-28</f>
        <v>46444</v>
      </c>
      <c r="E47" s="194">
        <f t="shared" ref="E47:R47" si="13">E49-28</f>
        <v>46444</v>
      </c>
      <c r="F47" s="194">
        <f t="shared" si="13"/>
        <v>46444</v>
      </c>
      <c r="G47" s="194">
        <f t="shared" si="13"/>
        <v>46444</v>
      </c>
      <c r="H47" s="241">
        <f t="shared" si="13"/>
        <v>46444</v>
      </c>
      <c r="I47" s="187">
        <f t="shared" si="13"/>
        <v>46444</v>
      </c>
      <c r="J47" s="194">
        <f t="shared" ref="J47" si="14">J49-28</f>
        <v>46444</v>
      </c>
      <c r="K47" s="194">
        <f t="shared" si="13"/>
        <v>46444</v>
      </c>
      <c r="L47" s="194">
        <f t="shared" si="13"/>
        <v>46444</v>
      </c>
      <c r="M47" s="194">
        <f t="shared" si="13"/>
        <v>46444</v>
      </c>
      <c r="N47" s="188">
        <f t="shared" si="13"/>
        <v>46444</v>
      </c>
      <c r="O47" s="187">
        <f t="shared" si="13"/>
        <v>46444</v>
      </c>
      <c r="P47" s="194">
        <f t="shared" si="13"/>
        <v>46444</v>
      </c>
      <c r="Q47" s="164" t="s">
        <v>26</v>
      </c>
      <c r="R47" s="188">
        <f t="shared" si="13"/>
        <v>46444</v>
      </c>
      <c r="S47" s="208">
        <f>S48-14</f>
        <v>46493</v>
      </c>
      <c r="T47" s="210">
        <f>T48-14</f>
        <v>46493</v>
      </c>
    </row>
    <row r="48" spans="2:20" x14ac:dyDescent="0.25">
      <c r="B48" s="298"/>
      <c r="C48" s="217" t="s">
        <v>28</v>
      </c>
      <c r="D48" s="167">
        <f>D49-28</f>
        <v>46444</v>
      </c>
      <c r="E48" s="168">
        <f t="shared" ref="E48:R48" si="15">E49-28</f>
        <v>46444</v>
      </c>
      <c r="F48" s="168">
        <f t="shared" si="15"/>
        <v>46444</v>
      </c>
      <c r="G48" s="168">
        <f t="shared" si="15"/>
        <v>46444</v>
      </c>
      <c r="H48" s="186">
        <f t="shared" si="15"/>
        <v>46444</v>
      </c>
      <c r="I48" s="167">
        <f t="shared" si="15"/>
        <v>46444</v>
      </c>
      <c r="J48" s="168">
        <f t="shared" si="15"/>
        <v>46444</v>
      </c>
      <c r="K48" s="168">
        <f t="shared" si="15"/>
        <v>46444</v>
      </c>
      <c r="L48" s="168">
        <f t="shared" si="15"/>
        <v>46444</v>
      </c>
      <c r="M48" s="168">
        <f t="shared" si="15"/>
        <v>46444</v>
      </c>
      <c r="N48" s="169">
        <f t="shared" si="15"/>
        <v>46444</v>
      </c>
      <c r="O48" s="167">
        <f t="shared" si="15"/>
        <v>46444</v>
      </c>
      <c r="P48" s="168">
        <f t="shared" si="15"/>
        <v>46444</v>
      </c>
      <c r="Q48" s="171" t="s">
        <v>26</v>
      </c>
      <c r="R48" s="169">
        <f t="shared" si="15"/>
        <v>46444</v>
      </c>
      <c r="S48" s="167">
        <f>S49-28</f>
        <v>46507</v>
      </c>
      <c r="T48" s="169">
        <f>T49-28</f>
        <v>46507</v>
      </c>
    </row>
    <row r="49" spans="2:20" x14ac:dyDescent="0.25">
      <c r="B49" s="298"/>
      <c r="C49" s="217" t="s">
        <v>29</v>
      </c>
      <c r="D49" s="167">
        <v>46472</v>
      </c>
      <c r="E49" s="168">
        <v>46472</v>
      </c>
      <c r="F49" s="168">
        <v>46472</v>
      </c>
      <c r="G49" s="168">
        <v>46472</v>
      </c>
      <c r="H49" s="186">
        <v>46472</v>
      </c>
      <c r="I49" s="167">
        <v>46472</v>
      </c>
      <c r="J49" s="168">
        <v>46472</v>
      </c>
      <c r="K49" s="168">
        <v>46472</v>
      </c>
      <c r="L49" s="168">
        <v>46472</v>
      </c>
      <c r="M49" s="168">
        <v>46472</v>
      </c>
      <c r="N49" s="169">
        <v>46472</v>
      </c>
      <c r="O49" s="167">
        <v>46472</v>
      </c>
      <c r="P49" s="168">
        <v>46472</v>
      </c>
      <c r="Q49" s="171" t="s">
        <v>26</v>
      </c>
      <c r="R49" s="169">
        <v>46472</v>
      </c>
      <c r="S49" s="167">
        <v>46535</v>
      </c>
      <c r="T49" s="169">
        <v>46535</v>
      </c>
    </row>
    <row r="50" spans="2:20" x14ac:dyDescent="0.25">
      <c r="B50" s="298"/>
      <c r="C50" s="166" t="s">
        <v>42</v>
      </c>
      <c r="D50" s="170" t="s">
        <v>26</v>
      </c>
      <c r="E50" s="171" t="s">
        <v>26</v>
      </c>
      <c r="F50" s="171" t="s">
        <v>26</v>
      </c>
      <c r="G50" s="171" t="s">
        <v>26</v>
      </c>
      <c r="H50" s="190" t="s">
        <v>26</v>
      </c>
      <c r="I50" s="170" t="s">
        <v>26</v>
      </c>
      <c r="J50" s="171" t="s">
        <v>26</v>
      </c>
      <c r="K50" s="171" t="s">
        <v>26</v>
      </c>
      <c r="L50" s="168">
        <v>46500</v>
      </c>
      <c r="M50" s="171" t="s">
        <v>26</v>
      </c>
      <c r="N50" s="169">
        <v>46521</v>
      </c>
      <c r="O50" s="173"/>
      <c r="P50" s="168">
        <v>46521</v>
      </c>
      <c r="Q50" s="171" t="s">
        <v>26</v>
      </c>
      <c r="R50" s="169">
        <v>46521</v>
      </c>
      <c r="S50" s="170" t="s">
        <v>26</v>
      </c>
      <c r="T50" s="172" t="s">
        <v>26</v>
      </c>
    </row>
    <row r="51" spans="2:20" x14ac:dyDescent="0.25">
      <c r="B51" s="298"/>
      <c r="C51" s="166" t="s">
        <v>43</v>
      </c>
      <c r="D51" s="170" t="s">
        <v>26</v>
      </c>
      <c r="E51" s="171" t="s">
        <v>26</v>
      </c>
      <c r="F51" s="171" t="s">
        <v>26</v>
      </c>
      <c r="G51" s="171" t="s">
        <v>26</v>
      </c>
      <c r="H51" s="190" t="s">
        <v>26</v>
      </c>
      <c r="I51" s="170" t="s">
        <v>26</v>
      </c>
      <c r="J51" s="171" t="s">
        <v>26</v>
      </c>
      <c r="K51" s="171" t="s">
        <v>26</v>
      </c>
      <c r="L51" s="168">
        <v>46521</v>
      </c>
      <c r="M51" s="171" t="s">
        <v>26</v>
      </c>
      <c r="N51" s="169">
        <v>46531</v>
      </c>
      <c r="O51" s="173"/>
      <c r="P51" s="168">
        <v>46531</v>
      </c>
      <c r="Q51" s="171" t="s">
        <v>26</v>
      </c>
      <c r="R51" s="169">
        <v>46531</v>
      </c>
      <c r="S51" s="170" t="s">
        <v>26</v>
      </c>
      <c r="T51" s="172" t="s">
        <v>26</v>
      </c>
    </row>
    <row r="52" spans="2:20" x14ac:dyDescent="0.25">
      <c r="B52" s="298"/>
      <c r="C52" s="217" t="s">
        <v>35</v>
      </c>
      <c r="D52" s="167">
        <v>46546</v>
      </c>
      <c r="E52" s="168">
        <f>D52</f>
        <v>46546</v>
      </c>
      <c r="F52" s="168">
        <f>D52+1</f>
        <v>46547</v>
      </c>
      <c r="G52" s="168">
        <f>E52+1</f>
        <v>46547</v>
      </c>
      <c r="H52" s="186">
        <f>F52+1</f>
        <v>46548</v>
      </c>
      <c r="I52" s="167">
        <v>46532</v>
      </c>
      <c r="J52" s="225">
        <v>46497</v>
      </c>
      <c r="K52" s="168">
        <v>46541</v>
      </c>
      <c r="L52" s="168">
        <v>46540</v>
      </c>
      <c r="M52" s="168">
        <v>46539</v>
      </c>
      <c r="N52" s="172" t="s">
        <v>26</v>
      </c>
      <c r="O52" s="167">
        <v>46539</v>
      </c>
      <c r="P52" s="171" t="s">
        <v>26</v>
      </c>
      <c r="Q52" s="171" t="s">
        <v>26</v>
      </c>
      <c r="R52" s="172" t="s">
        <v>26</v>
      </c>
      <c r="S52" s="167">
        <v>46610</v>
      </c>
      <c r="T52" s="169">
        <v>46609</v>
      </c>
    </row>
    <row r="53" spans="2:20" ht="13" thickBot="1" x14ac:dyDescent="0.3">
      <c r="B53" s="298"/>
      <c r="C53" s="218" t="s">
        <v>36</v>
      </c>
      <c r="D53" s="177">
        <v>46552</v>
      </c>
      <c r="E53" s="178">
        <v>46552</v>
      </c>
      <c r="F53" s="178">
        <v>46552</v>
      </c>
      <c r="G53" s="178">
        <v>46552</v>
      </c>
      <c r="H53" s="192">
        <v>46552</v>
      </c>
      <c r="I53" s="177">
        <v>46555</v>
      </c>
      <c r="J53" s="231">
        <v>46507</v>
      </c>
      <c r="K53" s="178">
        <v>46555</v>
      </c>
      <c r="L53" s="178">
        <v>46555</v>
      </c>
      <c r="M53" s="178">
        <v>46555</v>
      </c>
      <c r="N53" s="179">
        <v>46555</v>
      </c>
      <c r="O53" s="177">
        <v>46555</v>
      </c>
      <c r="P53" s="178">
        <v>46555</v>
      </c>
      <c r="Q53" s="181" t="s">
        <v>26</v>
      </c>
      <c r="R53" s="179">
        <v>46555</v>
      </c>
      <c r="S53" s="177">
        <v>46653</v>
      </c>
      <c r="T53" s="179">
        <v>46653</v>
      </c>
    </row>
    <row r="54" spans="2:20" ht="13" thickBot="1" x14ac:dyDescent="0.3">
      <c r="B54" s="297" t="s">
        <v>48</v>
      </c>
      <c r="C54" s="217" t="s">
        <v>27</v>
      </c>
      <c r="D54" s="187">
        <f>D56-28</f>
        <v>46534</v>
      </c>
      <c r="E54" s="194">
        <f t="shared" ref="E54:R54" si="16">E56-28</f>
        <v>46534</v>
      </c>
      <c r="F54" s="194">
        <f t="shared" si="16"/>
        <v>46534</v>
      </c>
      <c r="G54" s="194">
        <f t="shared" si="16"/>
        <v>46534</v>
      </c>
      <c r="H54" s="188">
        <f t="shared" si="16"/>
        <v>46534</v>
      </c>
      <c r="I54" s="187">
        <f t="shared" si="16"/>
        <v>46534</v>
      </c>
      <c r="J54" s="171" t="s">
        <v>26</v>
      </c>
      <c r="K54" s="194">
        <f t="shared" si="16"/>
        <v>46534</v>
      </c>
      <c r="L54" s="194">
        <f t="shared" si="16"/>
        <v>46534</v>
      </c>
      <c r="M54" s="194">
        <f t="shared" si="16"/>
        <v>46534</v>
      </c>
      <c r="N54" s="188">
        <f t="shared" si="16"/>
        <v>46534</v>
      </c>
      <c r="O54" s="280">
        <v>46534</v>
      </c>
      <c r="P54" s="280">
        <v>46534</v>
      </c>
      <c r="Q54" s="194">
        <f t="shared" si="16"/>
        <v>46534</v>
      </c>
      <c r="R54" s="188">
        <f t="shared" si="16"/>
        <v>46534</v>
      </c>
      <c r="S54" s="254" t="s">
        <v>26</v>
      </c>
      <c r="T54" s="282" t="s">
        <v>26</v>
      </c>
    </row>
    <row r="55" spans="2:20" x14ac:dyDescent="0.25">
      <c r="B55" s="298"/>
      <c r="C55" s="217" t="s">
        <v>28</v>
      </c>
      <c r="D55" s="167">
        <f>D56-28</f>
        <v>46534</v>
      </c>
      <c r="E55" s="168">
        <f t="shared" ref="E55:N55" si="17">E56-28</f>
        <v>46534</v>
      </c>
      <c r="F55" s="168">
        <f t="shared" si="17"/>
        <v>46534</v>
      </c>
      <c r="G55" s="168">
        <f t="shared" si="17"/>
        <v>46534</v>
      </c>
      <c r="H55" s="169">
        <f t="shared" si="17"/>
        <v>46534</v>
      </c>
      <c r="I55" s="167">
        <f t="shared" si="17"/>
        <v>46534</v>
      </c>
      <c r="J55" s="171" t="s">
        <v>26</v>
      </c>
      <c r="K55" s="168">
        <f t="shared" si="17"/>
        <v>46534</v>
      </c>
      <c r="L55" s="168">
        <f t="shared" si="17"/>
        <v>46534</v>
      </c>
      <c r="M55" s="168">
        <f t="shared" si="17"/>
        <v>46534</v>
      </c>
      <c r="N55" s="169">
        <f t="shared" si="17"/>
        <v>46534</v>
      </c>
      <c r="O55" s="185">
        <v>46534</v>
      </c>
      <c r="P55" s="185">
        <v>46534</v>
      </c>
      <c r="Q55" s="168">
        <f t="shared" ref="Q55:R55" si="18">Q56-28</f>
        <v>46534</v>
      </c>
      <c r="R55" s="169">
        <f t="shared" si="18"/>
        <v>46534</v>
      </c>
      <c r="S55" s="170" t="s">
        <v>26</v>
      </c>
      <c r="T55" s="172" t="s">
        <v>26</v>
      </c>
    </row>
    <row r="56" spans="2:20" x14ac:dyDescent="0.25">
      <c r="B56" s="298"/>
      <c r="C56" s="217" t="s">
        <v>29</v>
      </c>
      <c r="D56" s="167">
        <v>46562</v>
      </c>
      <c r="E56" s="168">
        <v>46562</v>
      </c>
      <c r="F56" s="168">
        <v>46562</v>
      </c>
      <c r="G56" s="168">
        <v>46562</v>
      </c>
      <c r="H56" s="169">
        <v>46562</v>
      </c>
      <c r="I56" s="167">
        <v>46562</v>
      </c>
      <c r="J56" s="171" t="s">
        <v>26</v>
      </c>
      <c r="K56" s="168">
        <v>46562</v>
      </c>
      <c r="L56" s="168">
        <v>46562</v>
      </c>
      <c r="M56" s="168">
        <v>46562</v>
      </c>
      <c r="N56" s="169">
        <v>46562</v>
      </c>
      <c r="O56" s="185">
        <v>46562</v>
      </c>
      <c r="P56" s="185">
        <v>46562</v>
      </c>
      <c r="Q56" s="168">
        <v>46562</v>
      </c>
      <c r="R56" s="169">
        <v>46562</v>
      </c>
      <c r="S56" s="170" t="s">
        <v>26</v>
      </c>
      <c r="T56" s="172" t="s">
        <v>26</v>
      </c>
    </row>
    <row r="57" spans="2:20" x14ac:dyDescent="0.25">
      <c r="B57" s="298"/>
      <c r="C57" s="166" t="s">
        <v>42</v>
      </c>
      <c r="D57" s="170" t="s">
        <v>26</v>
      </c>
      <c r="E57" s="171" t="s">
        <v>26</v>
      </c>
      <c r="F57" s="171" t="s">
        <v>26</v>
      </c>
      <c r="G57" s="171" t="s">
        <v>26</v>
      </c>
      <c r="H57" s="172" t="s">
        <v>26</v>
      </c>
      <c r="I57" s="171" t="s">
        <v>26</v>
      </c>
      <c r="J57" s="171" t="s">
        <v>26</v>
      </c>
      <c r="K57" s="171" t="s">
        <v>26</v>
      </c>
      <c r="L57" s="168">
        <v>46591</v>
      </c>
      <c r="M57" s="171" t="s">
        <v>26</v>
      </c>
      <c r="N57" s="185">
        <v>46612</v>
      </c>
      <c r="O57" s="171" t="s">
        <v>26</v>
      </c>
      <c r="P57" s="185">
        <v>46612</v>
      </c>
      <c r="Q57" s="168">
        <v>46573</v>
      </c>
      <c r="R57" s="169">
        <v>46612</v>
      </c>
      <c r="S57" s="170" t="s">
        <v>26</v>
      </c>
      <c r="T57" s="172" t="s">
        <v>26</v>
      </c>
    </row>
    <row r="58" spans="2:20" x14ac:dyDescent="0.25">
      <c r="B58" s="298"/>
      <c r="C58" s="166" t="s">
        <v>43</v>
      </c>
      <c r="D58" s="170" t="s">
        <v>26</v>
      </c>
      <c r="E58" s="171" t="s">
        <v>26</v>
      </c>
      <c r="F58" s="171" t="s">
        <v>26</v>
      </c>
      <c r="G58" s="171" t="s">
        <v>26</v>
      </c>
      <c r="H58" s="172" t="s">
        <v>26</v>
      </c>
      <c r="I58" s="171" t="s">
        <v>26</v>
      </c>
      <c r="J58" s="171" t="s">
        <v>26</v>
      </c>
      <c r="K58" s="171" t="s">
        <v>26</v>
      </c>
      <c r="L58" s="281">
        <v>46612</v>
      </c>
      <c r="M58" s="171" t="s">
        <v>26</v>
      </c>
      <c r="N58" s="185">
        <v>46622</v>
      </c>
      <c r="O58" s="171" t="s">
        <v>26</v>
      </c>
      <c r="P58" s="185">
        <v>46622</v>
      </c>
      <c r="Q58" s="185">
        <v>46622</v>
      </c>
      <c r="R58" s="169">
        <v>46622</v>
      </c>
      <c r="S58" s="170" t="s">
        <v>26</v>
      </c>
      <c r="T58" s="172" t="s">
        <v>26</v>
      </c>
    </row>
    <row r="59" spans="2:20" x14ac:dyDescent="0.25">
      <c r="B59" s="298"/>
      <c r="C59" s="217" t="s">
        <v>35</v>
      </c>
      <c r="D59" s="167">
        <v>46637</v>
      </c>
      <c r="E59" s="168">
        <f>D59</f>
        <v>46637</v>
      </c>
      <c r="F59" s="168">
        <f>D59+1</f>
        <v>46638</v>
      </c>
      <c r="G59" s="168">
        <f>E59+1</f>
        <v>46638</v>
      </c>
      <c r="H59" s="169">
        <f>F59+1</f>
        <v>46639</v>
      </c>
      <c r="I59" s="167">
        <v>46623</v>
      </c>
      <c r="J59" s="171" t="s">
        <v>26</v>
      </c>
      <c r="K59" s="168">
        <v>46632</v>
      </c>
      <c r="L59" s="168">
        <v>46631</v>
      </c>
      <c r="M59" s="168">
        <v>46630</v>
      </c>
      <c r="N59" s="172" t="s">
        <v>26</v>
      </c>
      <c r="O59" s="185">
        <v>46630</v>
      </c>
      <c r="P59" s="171" t="s">
        <v>26</v>
      </c>
      <c r="Q59" s="171" t="s">
        <v>26</v>
      </c>
      <c r="R59" s="172" t="s">
        <v>26</v>
      </c>
      <c r="S59" s="170" t="s">
        <v>26</v>
      </c>
      <c r="T59" s="172" t="s">
        <v>26</v>
      </c>
    </row>
    <row r="60" spans="2:20" ht="13" thickBot="1" x14ac:dyDescent="0.3">
      <c r="B60" s="298"/>
      <c r="C60" s="218" t="s">
        <v>36</v>
      </c>
      <c r="D60" s="177">
        <v>46643</v>
      </c>
      <c r="E60" s="178">
        <v>46643</v>
      </c>
      <c r="F60" s="178">
        <v>46643</v>
      </c>
      <c r="G60" s="178">
        <v>46643</v>
      </c>
      <c r="H60" s="179">
        <v>46643</v>
      </c>
      <c r="I60" s="213">
        <v>46646</v>
      </c>
      <c r="J60" s="216" t="s">
        <v>26</v>
      </c>
      <c r="K60" s="214">
        <v>46646</v>
      </c>
      <c r="L60" s="214">
        <v>46646</v>
      </c>
      <c r="M60" s="214">
        <v>46646</v>
      </c>
      <c r="N60" s="215">
        <v>46646</v>
      </c>
      <c r="O60" s="185">
        <v>46646</v>
      </c>
      <c r="P60" s="185">
        <v>46646</v>
      </c>
      <c r="Q60" s="178">
        <v>46646</v>
      </c>
      <c r="R60" s="179">
        <v>46646</v>
      </c>
      <c r="S60" s="180" t="s">
        <v>26</v>
      </c>
      <c r="T60" s="182" t="s">
        <v>26</v>
      </c>
    </row>
    <row r="61" spans="2:20" x14ac:dyDescent="0.25">
      <c r="B61" s="299" t="s">
        <v>49</v>
      </c>
      <c r="C61" s="217" t="s">
        <v>27</v>
      </c>
      <c r="D61" s="187">
        <f>D63-28</f>
        <v>46625</v>
      </c>
      <c r="E61" s="194">
        <f t="shared" ref="E61:R61" si="19">E63-28</f>
        <v>46625</v>
      </c>
      <c r="F61" s="194">
        <f t="shared" si="19"/>
        <v>46625</v>
      </c>
      <c r="G61" s="194">
        <f t="shared" si="19"/>
        <v>46625</v>
      </c>
      <c r="H61" s="188">
        <f t="shared" si="19"/>
        <v>46625</v>
      </c>
      <c r="I61" s="187">
        <f t="shared" si="19"/>
        <v>46625</v>
      </c>
      <c r="J61" s="164" t="s">
        <v>26</v>
      </c>
      <c r="K61" s="194">
        <f t="shared" si="19"/>
        <v>46625</v>
      </c>
      <c r="L61" s="194">
        <f t="shared" si="19"/>
        <v>46625</v>
      </c>
      <c r="M61" s="194">
        <f t="shared" si="19"/>
        <v>46625</v>
      </c>
      <c r="N61" s="188">
        <f t="shared" si="19"/>
        <v>46625</v>
      </c>
      <c r="O61" s="240">
        <f t="shared" si="19"/>
        <v>46625</v>
      </c>
      <c r="P61" s="194">
        <f t="shared" si="19"/>
        <v>46625</v>
      </c>
      <c r="Q61" s="164" t="s">
        <v>26</v>
      </c>
      <c r="R61" s="188">
        <f t="shared" si="19"/>
        <v>46625</v>
      </c>
      <c r="S61" s="167">
        <f>S62-14</f>
        <v>46605</v>
      </c>
      <c r="T61" s="169">
        <f>T62-14</f>
        <v>46605</v>
      </c>
    </row>
    <row r="62" spans="2:20" x14ac:dyDescent="0.25">
      <c r="B62" s="300"/>
      <c r="C62" s="217" t="s">
        <v>28</v>
      </c>
      <c r="D62" s="167">
        <f>D63-28</f>
        <v>46625</v>
      </c>
      <c r="E62" s="168">
        <f t="shared" ref="E62:R62" si="20">E63-28</f>
        <v>46625</v>
      </c>
      <c r="F62" s="168">
        <f t="shared" si="20"/>
        <v>46625</v>
      </c>
      <c r="G62" s="168">
        <f t="shared" si="20"/>
        <v>46625</v>
      </c>
      <c r="H62" s="169">
        <f t="shared" si="20"/>
        <v>46625</v>
      </c>
      <c r="I62" s="167">
        <f t="shared" si="20"/>
        <v>46625</v>
      </c>
      <c r="J62" s="171" t="s">
        <v>26</v>
      </c>
      <c r="K62" s="168">
        <f t="shared" si="20"/>
        <v>46625</v>
      </c>
      <c r="L62" s="168">
        <f t="shared" si="20"/>
        <v>46625</v>
      </c>
      <c r="M62" s="168">
        <f t="shared" si="20"/>
        <v>46625</v>
      </c>
      <c r="N62" s="169">
        <f t="shared" si="20"/>
        <v>46625</v>
      </c>
      <c r="O62" s="225">
        <f t="shared" si="20"/>
        <v>46625</v>
      </c>
      <c r="P62" s="168">
        <f t="shared" si="20"/>
        <v>46625</v>
      </c>
      <c r="Q62" s="171" t="s">
        <v>26</v>
      </c>
      <c r="R62" s="169">
        <f t="shared" si="20"/>
        <v>46625</v>
      </c>
      <c r="S62" s="167">
        <f>S63-28</f>
        <v>46619</v>
      </c>
      <c r="T62" s="169">
        <f>T63-28</f>
        <v>46619</v>
      </c>
    </row>
    <row r="63" spans="2:20" x14ac:dyDescent="0.25">
      <c r="B63" s="300"/>
      <c r="C63" s="217" t="s">
        <v>29</v>
      </c>
      <c r="D63" s="167">
        <v>46653</v>
      </c>
      <c r="E63" s="168">
        <v>46653</v>
      </c>
      <c r="F63" s="168">
        <v>46653</v>
      </c>
      <c r="G63" s="168">
        <v>46653</v>
      </c>
      <c r="H63" s="169">
        <v>46653</v>
      </c>
      <c r="I63" s="167">
        <v>46653</v>
      </c>
      <c r="J63" s="171" t="s">
        <v>26</v>
      </c>
      <c r="K63" s="168">
        <v>46653</v>
      </c>
      <c r="L63" s="168">
        <v>46653</v>
      </c>
      <c r="M63" s="168">
        <v>46653</v>
      </c>
      <c r="N63" s="169">
        <v>46653</v>
      </c>
      <c r="O63" s="225">
        <v>46653</v>
      </c>
      <c r="P63" s="168">
        <v>46653</v>
      </c>
      <c r="Q63" s="171" t="s">
        <v>26</v>
      </c>
      <c r="R63" s="169">
        <v>46653</v>
      </c>
      <c r="S63" s="167">
        <v>46647</v>
      </c>
      <c r="T63" s="169">
        <v>46647</v>
      </c>
    </row>
    <row r="64" spans="2:20" x14ac:dyDescent="0.25">
      <c r="B64" s="300"/>
      <c r="C64" s="166" t="s">
        <v>42</v>
      </c>
      <c r="D64" s="170" t="s">
        <v>26</v>
      </c>
      <c r="E64" s="171" t="s">
        <v>26</v>
      </c>
      <c r="F64" s="171" t="s">
        <v>26</v>
      </c>
      <c r="G64" s="171" t="s">
        <v>26</v>
      </c>
      <c r="H64" s="172" t="s">
        <v>26</v>
      </c>
      <c r="I64" s="170" t="s">
        <v>26</v>
      </c>
      <c r="J64" s="171" t="s">
        <v>26</v>
      </c>
      <c r="K64" s="171" t="s">
        <v>26</v>
      </c>
      <c r="L64" s="168">
        <v>46682</v>
      </c>
      <c r="M64" s="171" t="s">
        <v>26</v>
      </c>
      <c r="N64" s="169">
        <v>46703</v>
      </c>
      <c r="O64" s="227" t="s">
        <v>26</v>
      </c>
      <c r="P64" s="168">
        <v>46703</v>
      </c>
      <c r="Q64" s="171" t="s">
        <v>26</v>
      </c>
      <c r="R64" s="169">
        <v>46703</v>
      </c>
      <c r="S64" s="170" t="s">
        <v>26</v>
      </c>
      <c r="T64" s="172" t="s">
        <v>26</v>
      </c>
    </row>
    <row r="65" spans="2:20" x14ac:dyDescent="0.25">
      <c r="B65" s="300"/>
      <c r="C65" s="166" t="s">
        <v>43</v>
      </c>
      <c r="D65" s="170" t="s">
        <v>26</v>
      </c>
      <c r="E65" s="171" t="s">
        <v>26</v>
      </c>
      <c r="F65" s="171" t="s">
        <v>26</v>
      </c>
      <c r="G65" s="171" t="s">
        <v>26</v>
      </c>
      <c r="H65" s="172" t="s">
        <v>26</v>
      </c>
      <c r="I65" s="170" t="s">
        <v>26</v>
      </c>
      <c r="J65" s="171" t="s">
        <v>26</v>
      </c>
      <c r="K65" s="171" t="s">
        <v>26</v>
      </c>
      <c r="L65" s="168">
        <v>46703</v>
      </c>
      <c r="M65" s="171" t="s">
        <v>26</v>
      </c>
      <c r="N65" s="169">
        <v>46713</v>
      </c>
      <c r="O65" s="227" t="s">
        <v>26</v>
      </c>
      <c r="P65" s="168">
        <v>46713</v>
      </c>
      <c r="Q65" s="171" t="s">
        <v>26</v>
      </c>
      <c r="R65" s="169">
        <v>46713</v>
      </c>
      <c r="S65" s="170" t="s">
        <v>26</v>
      </c>
      <c r="T65" s="172" t="s">
        <v>26</v>
      </c>
    </row>
    <row r="66" spans="2:20" x14ac:dyDescent="0.25">
      <c r="B66" s="300"/>
      <c r="C66" s="217" t="s">
        <v>35</v>
      </c>
      <c r="D66" s="167">
        <v>46728</v>
      </c>
      <c r="E66" s="168">
        <v>46729</v>
      </c>
      <c r="F66" s="168">
        <f>D66+1</f>
        <v>46729</v>
      </c>
      <c r="G66" s="168">
        <v>46730</v>
      </c>
      <c r="H66" s="169">
        <f>F66+1</f>
        <v>46730</v>
      </c>
      <c r="I66" s="167">
        <v>46714</v>
      </c>
      <c r="J66" s="171" t="s">
        <v>26</v>
      </c>
      <c r="K66" s="168">
        <v>46723</v>
      </c>
      <c r="L66" s="168">
        <v>46722</v>
      </c>
      <c r="M66" s="168">
        <v>46721</v>
      </c>
      <c r="N66" s="172" t="s">
        <v>26</v>
      </c>
      <c r="O66" s="225">
        <v>46720</v>
      </c>
      <c r="P66" s="171" t="s">
        <v>26</v>
      </c>
      <c r="Q66" s="171" t="s">
        <v>26</v>
      </c>
      <c r="R66" s="172" t="s">
        <v>26</v>
      </c>
      <c r="S66" s="167">
        <v>46728</v>
      </c>
      <c r="T66" s="169">
        <v>46727</v>
      </c>
    </row>
    <row r="67" spans="2:20" ht="13" thickBot="1" x14ac:dyDescent="0.3">
      <c r="B67" s="301"/>
      <c r="C67" s="218" t="s">
        <v>36</v>
      </c>
      <c r="D67" s="177">
        <v>46734</v>
      </c>
      <c r="E67" s="178">
        <v>46734</v>
      </c>
      <c r="F67" s="178">
        <v>46734</v>
      </c>
      <c r="G67" s="178">
        <v>46734</v>
      </c>
      <c r="H67" s="179">
        <v>46734</v>
      </c>
      <c r="I67" s="177">
        <v>46737</v>
      </c>
      <c r="J67" s="181" t="s">
        <v>26</v>
      </c>
      <c r="K67" s="178">
        <v>46737</v>
      </c>
      <c r="L67" s="178">
        <v>46737</v>
      </c>
      <c r="M67" s="178">
        <v>46737</v>
      </c>
      <c r="N67" s="179">
        <v>46737</v>
      </c>
      <c r="O67" s="231">
        <v>46737</v>
      </c>
      <c r="P67" s="178">
        <v>46737</v>
      </c>
      <c r="Q67" s="216" t="s">
        <v>26</v>
      </c>
      <c r="R67" s="179">
        <v>46737</v>
      </c>
      <c r="S67" s="213">
        <v>46407</v>
      </c>
      <c r="T67" s="215">
        <v>46407</v>
      </c>
    </row>
    <row r="68" spans="2:20" x14ac:dyDescent="0.25">
      <c r="B68" s="302" t="s">
        <v>50</v>
      </c>
      <c r="C68" s="217" t="s">
        <v>27</v>
      </c>
      <c r="D68" s="187">
        <f>D70-28</f>
        <v>46723</v>
      </c>
      <c r="E68" s="194">
        <f t="shared" ref="E68:N68" si="21">E70-28</f>
        <v>46723</v>
      </c>
      <c r="F68" s="194">
        <f t="shared" si="21"/>
        <v>46723</v>
      </c>
      <c r="G68" s="194">
        <f t="shared" si="21"/>
        <v>46723</v>
      </c>
      <c r="H68" s="188">
        <f t="shared" si="21"/>
        <v>46723</v>
      </c>
      <c r="I68" s="187">
        <f t="shared" si="21"/>
        <v>46723</v>
      </c>
      <c r="J68" s="194">
        <f t="shared" ref="J68" si="22">J70-28</f>
        <v>46723</v>
      </c>
      <c r="K68" s="194">
        <f t="shared" si="21"/>
        <v>46723</v>
      </c>
      <c r="L68" s="194">
        <f t="shared" si="21"/>
        <v>46723</v>
      </c>
      <c r="M68" s="194">
        <f t="shared" si="21"/>
        <v>46723</v>
      </c>
      <c r="N68" s="188">
        <f t="shared" si="21"/>
        <v>46723</v>
      </c>
      <c r="O68" s="164" t="s">
        <v>26</v>
      </c>
      <c r="P68" s="164" t="s">
        <v>26</v>
      </c>
      <c r="Q68" s="194">
        <f t="shared" ref="Q68" si="23">Q70-28</f>
        <v>46723</v>
      </c>
      <c r="R68" s="219" t="s">
        <v>26</v>
      </c>
      <c r="S68" s="187">
        <f>S69-28</f>
        <v>46715</v>
      </c>
      <c r="T68" s="188">
        <f>T69-28</f>
        <v>46715</v>
      </c>
    </row>
    <row r="69" spans="2:20" x14ac:dyDescent="0.25">
      <c r="B69" s="298"/>
      <c r="C69" s="217" t="s">
        <v>28</v>
      </c>
      <c r="D69" s="167">
        <f>D70-28</f>
        <v>46723</v>
      </c>
      <c r="E69" s="168">
        <f t="shared" ref="E69:Q69" si="24">E70-28</f>
        <v>46723</v>
      </c>
      <c r="F69" s="168">
        <f t="shared" si="24"/>
        <v>46723</v>
      </c>
      <c r="G69" s="168">
        <f t="shared" si="24"/>
        <v>46723</v>
      </c>
      <c r="H69" s="169">
        <f t="shared" si="24"/>
        <v>46723</v>
      </c>
      <c r="I69" s="167">
        <f t="shared" si="24"/>
        <v>46723</v>
      </c>
      <c r="J69" s="168">
        <f t="shared" si="24"/>
        <v>46723</v>
      </c>
      <c r="K69" s="168">
        <f t="shared" si="24"/>
        <v>46723</v>
      </c>
      <c r="L69" s="168">
        <f t="shared" si="24"/>
        <v>46723</v>
      </c>
      <c r="M69" s="168">
        <f t="shared" si="24"/>
        <v>46723</v>
      </c>
      <c r="N69" s="169">
        <f t="shared" si="24"/>
        <v>46723</v>
      </c>
      <c r="O69" s="171" t="s">
        <v>26</v>
      </c>
      <c r="P69" s="171" t="s">
        <v>26</v>
      </c>
      <c r="Q69" s="168">
        <f t="shared" si="24"/>
        <v>46723</v>
      </c>
      <c r="R69" s="190" t="s">
        <v>26</v>
      </c>
      <c r="S69" s="167">
        <v>46743</v>
      </c>
      <c r="T69" s="169">
        <v>46743</v>
      </c>
    </row>
    <row r="70" spans="2:20" x14ac:dyDescent="0.25">
      <c r="B70" s="298"/>
      <c r="C70" s="217" t="s">
        <v>29</v>
      </c>
      <c r="D70" s="167">
        <v>46751</v>
      </c>
      <c r="E70" s="168">
        <v>46751</v>
      </c>
      <c r="F70" s="168">
        <v>46751</v>
      </c>
      <c r="G70" s="168">
        <v>46751</v>
      </c>
      <c r="H70" s="169">
        <v>46751</v>
      </c>
      <c r="I70" s="167">
        <v>46751</v>
      </c>
      <c r="J70" s="168">
        <v>46751</v>
      </c>
      <c r="K70" s="168">
        <v>46751</v>
      </c>
      <c r="L70" s="168">
        <v>46751</v>
      </c>
      <c r="M70" s="168">
        <v>46751</v>
      </c>
      <c r="N70" s="169">
        <v>46751</v>
      </c>
      <c r="O70" s="171" t="s">
        <v>26</v>
      </c>
      <c r="P70" s="171" t="s">
        <v>26</v>
      </c>
      <c r="Q70" s="168">
        <v>46751</v>
      </c>
      <c r="R70" s="190" t="s">
        <v>26</v>
      </c>
      <c r="S70" s="167">
        <v>46780</v>
      </c>
      <c r="T70" s="169">
        <v>46780</v>
      </c>
    </row>
    <row r="71" spans="2:20" x14ac:dyDescent="0.25">
      <c r="B71" s="298"/>
      <c r="C71" s="166" t="s">
        <v>42</v>
      </c>
      <c r="D71" s="170" t="s">
        <v>26</v>
      </c>
      <c r="E71" s="171" t="s">
        <v>26</v>
      </c>
      <c r="F71" s="171" t="s">
        <v>26</v>
      </c>
      <c r="G71" s="171" t="s">
        <v>26</v>
      </c>
      <c r="H71" s="172" t="s">
        <v>26</v>
      </c>
      <c r="I71" s="170" t="s">
        <v>26</v>
      </c>
      <c r="J71" s="171" t="s">
        <v>26</v>
      </c>
      <c r="K71" s="171" t="s">
        <v>26</v>
      </c>
      <c r="L71" s="168">
        <v>46780</v>
      </c>
      <c r="M71" s="174"/>
      <c r="N71" s="169">
        <v>46801</v>
      </c>
      <c r="O71" s="171" t="s">
        <v>26</v>
      </c>
      <c r="P71" s="171" t="s">
        <v>26</v>
      </c>
      <c r="Q71" s="168">
        <v>46762</v>
      </c>
      <c r="R71" s="190" t="s">
        <v>26</v>
      </c>
      <c r="S71" s="170" t="s">
        <v>26</v>
      </c>
      <c r="T71" s="172" t="s">
        <v>26</v>
      </c>
    </row>
    <row r="72" spans="2:20" x14ac:dyDescent="0.25">
      <c r="B72" s="298"/>
      <c r="C72" s="166" t="s">
        <v>43</v>
      </c>
      <c r="D72" s="170" t="s">
        <v>26</v>
      </c>
      <c r="E72" s="171" t="s">
        <v>26</v>
      </c>
      <c r="F72" s="171" t="s">
        <v>26</v>
      </c>
      <c r="G72" s="171" t="s">
        <v>26</v>
      </c>
      <c r="H72" s="172" t="s">
        <v>26</v>
      </c>
      <c r="I72" s="170" t="s">
        <v>26</v>
      </c>
      <c r="J72" s="171" t="s">
        <v>26</v>
      </c>
      <c r="K72" s="171" t="s">
        <v>26</v>
      </c>
      <c r="L72" s="168">
        <v>46801</v>
      </c>
      <c r="M72" s="174"/>
      <c r="N72" s="169">
        <v>46811</v>
      </c>
      <c r="O72" s="171" t="s">
        <v>26</v>
      </c>
      <c r="P72" s="171" t="s">
        <v>26</v>
      </c>
      <c r="Q72" s="168">
        <v>46811</v>
      </c>
      <c r="R72" s="190" t="s">
        <v>26</v>
      </c>
      <c r="S72" s="170" t="s">
        <v>26</v>
      </c>
      <c r="T72" s="172" t="s">
        <v>26</v>
      </c>
    </row>
    <row r="73" spans="2:20" x14ac:dyDescent="0.25">
      <c r="B73" s="298"/>
      <c r="C73" s="217" t="s">
        <v>35</v>
      </c>
      <c r="D73" s="167">
        <v>46826</v>
      </c>
      <c r="E73" s="168">
        <v>46826</v>
      </c>
      <c r="F73" s="168">
        <f>D73+1</f>
        <v>46827</v>
      </c>
      <c r="G73" s="168">
        <f>E73+1</f>
        <v>46827</v>
      </c>
      <c r="H73" s="169">
        <f>F73+1</f>
        <v>46828</v>
      </c>
      <c r="I73" s="167">
        <v>46812</v>
      </c>
      <c r="J73" s="225">
        <v>46777</v>
      </c>
      <c r="K73" s="168">
        <v>46821</v>
      </c>
      <c r="L73" s="168">
        <v>46820</v>
      </c>
      <c r="M73" s="168">
        <v>46819</v>
      </c>
      <c r="N73" s="172" t="s">
        <v>26</v>
      </c>
      <c r="O73" s="171" t="s">
        <v>26</v>
      </c>
      <c r="P73" s="171" t="s">
        <v>26</v>
      </c>
      <c r="Q73" s="171" t="s">
        <v>26</v>
      </c>
      <c r="R73" s="190" t="s">
        <v>26</v>
      </c>
      <c r="S73" s="167">
        <v>46854</v>
      </c>
      <c r="T73" s="169">
        <v>46853</v>
      </c>
    </row>
    <row r="74" spans="2:20" ht="13" thickBot="1" x14ac:dyDescent="0.3">
      <c r="B74" s="303"/>
      <c r="C74" s="218" t="s">
        <v>36</v>
      </c>
      <c r="D74" s="177">
        <v>46466</v>
      </c>
      <c r="E74" s="178">
        <v>46832</v>
      </c>
      <c r="F74" s="178">
        <v>46832</v>
      </c>
      <c r="G74" s="178">
        <v>46832</v>
      </c>
      <c r="H74" s="179">
        <v>46832</v>
      </c>
      <c r="I74" s="177">
        <v>46835</v>
      </c>
      <c r="J74" s="231">
        <v>46786</v>
      </c>
      <c r="K74" s="178">
        <v>46835</v>
      </c>
      <c r="L74" s="178">
        <v>46835</v>
      </c>
      <c r="M74" s="178">
        <v>46835</v>
      </c>
      <c r="N74" s="179">
        <v>46835</v>
      </c>
      <c r="O74" s="177" t="s">
        <v>26</v>
      </c>
      <c r="P74" s="178" t="s">
        <v>26</v>
      </c>
      <c r="Q74" s="178">
        <v>46835</v>
      </c>
      <c r="R74" s="192" t="s">
        <v>26</v>
      </c>
      <c r="S74" s="177" t="s">
        <v>51</v>
      </c>
      <c r="T74" s="179" t="s">
        <v>51</v>
      </c>
    </row>
    <row r="76" spans="2:20" x14ac:dyDescent="0.25">
      <c r="B76" s="198" t="s">
        <v>158</v>
      </c>
    </row>
    <row r="77" spans="2:20" x14ac:dyDescent="0.25">
      <c r="B77" s="198" t="s">
        <v>164</v>
      </c>
    </row>
    <row r="78" spans="2:20" x14ac:dyDescent="0.25">
      <c r="B78" s="283" t="s">
        <v>160</v>
      </c>
    </row>
    <row r="79" spans="2:20" x14ac:dyDescent="0.25">
      <c r="B79" s="283" t="s">
        <v>163</v>
      </c>
    </row>
  </sheetData>
  <mergeCells count="15">
    <mergeCell ref="B54:B60"/>
    <mergeCell ref="B61:B67"/>
    <mergeCell ref="B68:B74"/>
    <mergeCell ref="B5:B13"/>
    <mergeCell ref="B14:B20"/>
    <mergeCell ref="B21:B27"/>
    <mergeCell ref="B28:B34"/>
    <mergeCell ref="B40:B46"/>
    <mergeCell ref="B47:B53"/>
    <mergeCell ref="B35:B39"/>
    <mergeCell ref="D3:H3"/>
    <mergeCell ref="I3:N3"/>
    <mergeCell ref="O3:R3"/>
    <mergeCell ref="S3:T3"/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C02D-3DED-445F-BA30-D90E2DFE3725}">
  <sheetPr>
    <pageSetUpPr fitToPage="1"/>
  </sheetPr>
  <dimension ref="A1:AO135"/>
  <sheetViews>
    <sheetView zoomScale="115" zoomScaleNormal="115" workbookViewId="0">
      <pane xSplit="3" ySplit="3" topLeftCell="D83" activePane="bottomRight" state="frozen"/>
      <selection pane="topRight" activeCell="C1" sqref="C1"/>
      <selection pane="bottomLeft" activeCell="A3" sqref="A3"/>
      <selection pane="bottomRight" activeCell="G96" sqref="G96"/>
    </sheetView>
  </sheetViews>
  <sheetFormatPr defaultColWidth="8.7265625" defaultRowHeight="12.5" x14ac:dyDescent="0.25"/>
  <cols>
    <col min="1" max="1" width="3.26953125" style="148" customWidth="1"/>
    <col min="2" max="2" width="8.453125" style="141" customWidth="1"/>
    <col min="3" max="3" width="34.1796875" style="141" customWidth="1"/>
    <col min="4" max="4" width="14.453125" style="142" customWidth="1"/>
    <col min="5" max="5" width="7.1796875" style="142" customWidth="1"/>
    <col min="6" max="6" width="13" style="142" customWidth="1"/>
    <col min="7" max="7" width="5.81640625" style="142" customWidth="1"/>
    <col min="8" max="8" width="13" style="142" customWidth="1"/>
    <col min="9" max="9" width="6" style="142" customWidth="1"/>
    <col min="10" max="10" width="13" style="142" customWidth="1"/>
    <col min="11" max="11" width="7.81640625" style="142" customWidth="1"/>
    <col min="12" max="12" width="13" style="142" customWidth="1"/>
    <col min="13" max="13" width="7.81640625" style="142" customWidth="1"/>
    <col min="14" max="14" width="14.1796875" style="142" customWidth="1"/>
    <col min="15" max="15" width="5.7265625" style="142" customWidth="1"/>
    <col min="16" max="16" width="15.453125" style="142" customWidth="1"/>
    <col min="17" max="17" width="5.7265625" style="142" customWidth="1"/>
    <col min="18" max="18" width="13" style="142" customWidth="1"/>
    <col min="19" max="19" width="5.1796875" style="142" customWidth="1"/>
    <col min="20" max="20" width="13" style="142" customWidth="1"/>
    <col min="21" max="21" width="5.81640625" style="142" customWidth="1"/>
    <col min="22" max="22" width="13" style="142" customWidth="1"/>
    <col min="23" max="23" width="7.54296875" style="142" customWidth="1"/>
    <col min="24" max="24" width="13" style="142" customWidth="1"/>
    <col min="25" max="25" width="6.453125" style="142" customWidth="1"/>
    <col min="26" max="26" width="13" style="142" customWidth="1"/>
    <col min="27" max="27" width="7.1796875" style="142" customWidth="1"/>
    <col min="28" max="28" width="14.453125" style="142" customWidth="1"/>
    <col min="29" max="29" width="7.453125" style="142" customWidth="1"/>
    <col min="30" max="30" width="15.453125" style="142" customWidth="1"/>
    <col min="31" max="31" width="7.81640625" style="142" customWidth="1"/>
    <col min="32" max="32" width="14.1796875" style="142" customWidth="1"/>
    <col min="33" max="33" width="13" style="142" customWidth="1"/>
    <col min="34" max="16384" width="8.7265625" style="141"/>
  </cols>
  <sheetData>
    <row r="1" spans="2:41" s="148" customFormat="1" ht="15.65" customHeight="1" thickBot="1" x14ac:dyDescent="0.3">
      <c r="B1" s="156"/>
      <c r="C1" s="156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6"/>
      <c r="AI1" s="156"/>
      <c r="AJ1" s="156"/>
      <c r="AK1" s="156"/>
      <c r="AL1" s="156"/>
      <c r="AM1" s="156"/>
      <c r="AN1" s="156"/>
      <c r="AO1" s="156"/>
    </row>
    <row r="2" spans="2:41" s="140" customFormat="1" ht="32.5" customHeight="1" thickBot="1" x14ac:dyDescent="0.3">
      <c r="B2" s="138" t="s">
        <v>0</v>
      </c>
      <c r="C2" s="139" t="s">
        <v>1</v>
      </c>
      <c r="D2" s="284" t="s">
        <v>2</v>
      </c>
      <c r="E2" s="310"/>
      <c r="F2" s="285"/>
      <c r="G2" s="285"/>
      <c r="H2" s="285"/>
      <c r="I2" s="285"/>
      <c r="J2" s="285"/>
      <c r="K2" s="311"/>
      <c r="L2" s="286"/>
      <c r="M2" s="152"/>
      <c r="N2" s="287" t="s">
        <v>3</v>
      </c>
      <c r="O2" s="288"/>
      <c r="P2" s="289"/>
      <c r="Q2" s="289"/>
      <c r="R2" s="289"/>
      <c r="S2" s="289"/>
      <c r="T2" s="289"/>
      <c r="U2" s="312"/>
      <c r="V2" s="290"/>
      <c r="W2" s="154"/>
      <c r="X2" s="291" t="s">
        <v>4</v>
      </c>
      <c r="Y2" s="313"/>
      <c r="Z2" s="292"/>
      <c r="AA2" s="292"/>
      <c r="AB2" s="292"/>
      <c r="AC2" s="314"/>
      <c r="AD2" s="293"/>
      <c r="AE2" s="155"/>
      <c r="AF2" s="294" t="s">
        <v>5</v>
      </c>
      <c r="AG2" s="295"/>
    </row>
    <row r="3" spans="2:41" s="140" customFormat="1" ht="81" customHeight="1" thickBot="1" x14ac:dyDescent="0.65">
      <c r="B3" s="143"/>
      <c r="C3" s="144" t="s">
        <v>6</v>
      </c>
      <c r="D3" s="145" t="s">
        <v>7</v>
      </c>
      <c r="E3" s="150"/>
      <c r="F3" s="146" t="s">
        <v>8</v>
      </c>
      <c r="G3" s="146"/>
      <c r="H3" s="146" t="s">
        <v>9</v>
      </c>
      <c r="I3" s="146"/>
      <c r="J3" s="146" t="s">
        <v>10</v>
      </c>
      <c r="K3" s="151"/>
      <c r="L3" s="147" t="s">
        <v>11</v>
      </c>
      <c r="M3" s="153"/>
      <c r="N3" s="145" t="s">
        <v>12</v>
      </c>
      <c r="O3" s="150"/>
      <c r="P3" s="146" t="s">
        <v>13</v>
      </c>
      <c r="Q3" s="146"/>
      <c r="R3" s="146" t="s">
        <v>14</v>
      </c>
      <c r="S3" s="146"/>
      <c r="T3" s="146" t="s">
        <v>15</v>
      </c>
      <c r="U3" s="151"/>
      <c r="V3" s="147" t="s">
        <v>16</v>
      </c>
      <c r="W3" s="153"/>
      <c r="X3" s="145" t="s">
        <v>17</v>
      </c>
      <c r="Y3" s="150"/>
      <c r="Z3" s="146" t="s">
        <v>18</v>
      </c>
      <c r="AA3" s="146"/>
      <c r="AB3" s="146" t="s">
        <v>19</v>
      </c>
      <c r="AC3" s="151"/>
      <c r="AD3" s="147" t="s">
        <v>20</v>
      </c>
      <c r="AE3" s="153"/>
      <c r="AF3" s="145" t="s">
        <v>21</v>
      </c>
      <c r="AG3" s="147" t="s">
        <v>22</v>
      </c>
      <c r="AI3" s="296" t="s">
        <v>52</v>
      </c>
      <c r="AJ3" s="296"/>
      <c r="AK3" s="296"/>
      <c r="AL3" s="296"/>
      <c r="AM3" s="296"/>
      <c r="AN3" s="296"/>
      <c r="AO3" s="296"/>
    </row>
    <row r="4" spans="2:41" s="148" customFormat="1" ht="38.5" hidden="1" x14ac:dyDescent="0.25">
      <c r="B4" s="158" t="s">
        <v>23</v>
      </c>
      <c r="C4" s="159" t="s">
        <v>24</v>
      </c>
      <c r="D4" s="160"/>
      <c r="E4" s="220"/>
      <c r="F4" s="161"/>
      <c r="G4" s="161"/>
      <c r="H4" s="161"/>
      <c r="I4" s="161"/>
      <c r="J4" s="161"/>
      <c r="K4" s="221"/>
      <c r="L4" s="162"/>
      <c r="M4" s="222"/>
      <c r="N4" s="160"/>
      <c r="O4" s="220"/>
      <c r="P4" s="161"/>
      <c r="Q4" s="161"/>
      <c r="R4" s="161"/>
      <c r="S4" s="161"/>
      <c r="T4" s="161"/>
      <c r="U4" s="221"/>
      <c r="V4" s="162"/>
      <c r="W4" s="222"/>
      <c r="X4" s="160"/>
      <c r="Y4" s="220"/>
      <c r="Z4" s="161"/>
      <c r="AA4" s="161"/>
      <c r="AB4" s="161"/>
      <c r="AC4" s="221"/>
      <c r="AD4" s="162"/>
      <c r="AE4" s="222"/>
      <c r="AF4" s="160"/>
      <c r="AG4" s="162"/>
      <c r="AH4" s="156"/>
      <c r="AI4" s="156"/>
      <c r="AJ4" s="156"/>
      <c r="AK4" s="156"/>
      <c r="AL4" s="156"/>
      <c r="AM4" s="156"/>
      <c r="AN4" s="156"/>
      <c r="AO4" s="156"/>
    </row>
    <row r="5" spans="2:41" s="148" customFormat="1" hidden="1" x14ac:dyDescent="0.25">
      <c r="B5" s="304" t="s">
        <v>25</v>
      </c>
      <c r="C5" s="159" t="s">
        <v>24</v>
      </c>
      <c r="D5" s="160"/>
      <c r="E5" s="220"/>
      <c r="F5" s="161"/>
      <c r="G5" s="161"/>
      <c r="H5" s="161"/>
      <c r="I5" s="161"/>
      <c r="J5" s="161"/>
      <c r="K5" s="221"/>
      <c r="L5" s="162"/>
      <c r="M5" s="222"/>
      <c r="N5" s="160"/>
      <c r="O5" s="220"/>
      <c r="P5" s="161"/>
      <c r="Q5" s="161"/>
      <c r="R5" s="161"/>
      <c r="S5" s="161"/>
      <c r="T5" s="161"/>
      <c r="U5" s="221"/>
      <c r="V5" s="162"/>
      <c r="W5" s="222"/>
      <c r="X5" s="163" t="s">
        <v>26</v>
      </c>
      <c r="Y5" s="223"/>
      <c r="Z5" s="164" t="s">
        <v>26</v>
      </c>
      <c r="AA5" s="164"/>
      <c r="AB5" s="161"/>
      <c r="AC5" s="221"/>
      <c r="AD5" s="165" t="s">
        <v>26</v>
      </c>
      <c r="AE5" s="224"/>
      <c r="AF5" s="160"/>
      <c r="AG5" s="162"/>
      <c r="AH5" s="156"/>
      <c r="AI5" s="156"/>
      <c r="AJ5" s="156"/>
      <c r="AK5" s="156"/>
      <c r="AL5" s="156"/>
      <c r="AM5" s="156"/>
      <c r="AN5" s="156"/>
      <c r="AO5" s="156"/>
    </row>
    <row r="6" spans="2:41" s="148" customFormat="1" x14ac:dyDescent="0.25">
      <c r="B6" s="298"/>
      <c r="C6" s="166" t="s">
        <v>27</v>
      </c>
      <c r="D6" s="167">
        <f t="shared" ref="D6:L6" si="0">D7-28</f>
        <v>45631</v>
      </c>
      <c r="E6" s="225"/>
      <c r="F6" s="168">
        <f t="shared" si="0"/>
        <v>45631</v>
      </c>
      <c r="G6" s="168"/>
      <c r="H6" s="168">
        <f t="shared" si="0"/>
        <v>45631</v>
      </c>
      <c r="I6" s="168"/>
      <c r="J6" s="168">
        <f t="shared" si="0"/>
        <v>45631</v>
      </c>
      <c r="K6" s="186"/>
      <c r="L6" s="169">
        <f t="shared" si="0"/>
        <v>45631</v>
      </c>
      <c r="M6" s="226"/>
      <c r="N6" s="167">
        <f t="shared" ref="N6:V6" si="1">N7-28</f>
        <v>45631</v>
      </c>
      <c r="O6" s="225"/>
      <c r="P6" s="168">
        <f t="shared" si="1"/>
        <v>45631</v>
      </c>
      <c r="Q6" s="168"/>
      <c r="R6" s="168">
        <f t="shared" si="1"/>
        <v>45631</v>
      </c>
      <c r="S6" s="168"/>
      <c r="T6" s="168">
        <f t="shared" si="1"/>
        <v>45631</v>
      </c>
      <c r="U6" s="186"/>
      <c r="V6" s="169">
        <f t="shared" si="1"/>
        <v>45631</v>
      </c>
      <c r="W6" s="226"/>
      <c r="X6" s="170" t="s">
        <v>26</v>
      </c>
      <c r="Y6" s="227"/>
      <c r="Z6" s="171" t="s">
        <v>26</v>
      </c>
      <c r="AA6" s="171"/>
      <c r="AB6" s="168">
        <f t="shared" ref="AB6" si="2">AB7-28</f>
        <v>45631</v>
      </c>
      <c r="AC6" s="186"/>
      <c r="AD6" s="172" t="s">
        <v>26</v>
      </c>
      <c r="AE6" s="228"/>
      <c r="AF6" s="170" t="s">
        <v>26</v>
      </c>
      <c r="AG6" s="172" t="s">
        <v>26</v>
      </c>
      <c r="AH6" s="156"/>
      <c r="AI6" s="156"/>
      <c r="AJ6" s="156"/>
      <c r="AK6" s="156"/>
      <c r="AL6" s="156"/>
      <c r="AM6" s="156"/>
      <c r="AN6" s="156"/>
      <c r="AO6" s="156"/>
    </row>
    <row r="7" spans="2:41" s="148" customFormat="1" x14ac:dyDescent="0.25">
      <c r="B7" s="298"/>
      <c r="C7" s="166" t="s">
        <v>29</v>
      </c>
      <c r="D7" s="167">
        <v>45659</v>
      </c>
      <c r="E7" s="225"/>
      <c r="F7" s="168">
        <v>45659</v>
      </c>
      <c r="G7" s="168"/>
      <c r="H7" s="168">
        <v>45659</v>
      </c>
      <c r="I7" s="168"/>
      <c r="J7" s="168">
        <v>45659</v>
      </c>
      <c r="K7" s="186"/>
      <c r="L7" s="169">
        <v>45659</v>
      </c>
      <c r="M7" s="226"/>
      <c r="N7" s="167">
        <v>45659</v>
      </c>
      <c r="O7" s="225"/>
      <c r="P7" s="168">
        <v>45659</v>
      </c>
      <c r="Q7" s="168"/>
      <c r="R7" s="168">
        <v>45659</v>
      </c>
      <c r="S7" s="168"/>
      <c r="T7" s="168">
        <v>45659</v>
      </c>
      <c r="U7" s="186"/>
      <c r="V7" s="169">
        <v>45659</v>
      </c>
      <c r="W7" s="226"/>
      <c r="X7" s="170" t="s">
        <v>26</v>
      </c>
      <c r="Y7" s="227"/>
      <c r="Z7" s="171" t="s">
        <v>26</v>
      </c>
      <c r="AA7" s="171"/>
      <c r="AB7" s="168">
        <v>45659</v>
      </c>
      <c r="AC7" s="186"/>
      <c r="AD7" s="172" t="s">
        <v>26</v>
      </c>
      <c r="AE7" s="228"/>
      <c r="AF7" s="170" t="s">
        <v>26</v>
      </c>
      <c r="AG7" s="172" t="s">
        <v>26</v>
      </c>
      <c r="AH7" s="156"/>
      <c r="AI7" s="156"/>
      <c r="AJ7" s="156"/>
      <c r="AK7" s="156"/>
      <c r="AL7" s="156"/>
      <c r="AM7" s="156"/>
      <c r="AN7" s="156"/>
      <c r="AO7" s="156"/>
    </row>
    <row r="8" spans="2:41" s="148" customFormat="1" hidden="1" x14ac:dyDescent="0.25">
      <c r="B8" s="298"/>
      <c r="C8" s="166" t="s">
        <v>30</v>
      </c>
      <c r="D8" s="173"/>
      <c r="E8" s="229"/>
      <c r="F8" s="174"/>
      <c r="G8" s="174"/>
      <c r="H8" s="174"/>
      <c r="I8" s="174"/>
      <c r="J8" s="174"/>
      <c r="K8" s="189"/>
      <c r="L8" s="175"/>
      <c r="M8" s="230"/>
      <c r="N8" s="173"/>
      <c r="O8" s="229"/>
      <c r="P8" s="174"/>
      <c r="Q8" s="174"/>
      <c r="R8" s="174"/>
      <c r="S8" s="174"/>
      <c r="T8" s="174"/>
      <c r="U8" s="189"/>
      <c r="V8" s="175"/>
      <c r="W8" s="230"/>
      <c r="X8" s="170" t="s">
        <v>26</v>
      </c>
      <c r="Y8" s="227"/>
      <c r="Z8" s="171" t="s">
        <v>26</v>
      </c>
      <c r="AA8" s="171"/>
      <c r="AB8" s="174"/>
      <c r="AC8" s="189"/>
      <c r="AD8" s="172" t="s">
        <v>26</v>
      </c>
      <c r="AE8" s="228"/>
      <c r="AF8" s="170" t="s">
        <v>26</v>
      </c>
      <c r="AG8" s="172" t="s">
        <v>26</v>
      </c>
      <c r="AH8" s="156"/>
      <c r="AI8" s="156"/>
      <c r="AJ8" s="156"/>
      <c r="AK8" s="156"/>
      <c r="AL8" s="156"/>
      <c r="AM8" s="156"/>
      <c r="AN8" s="156"/>
      <c r="AO8" s="156"/>
    </row>
    <row r="9" spans="2:41" s="148" customFormat="1" x14ac:dyDescent="0.25">
      <c r="B9" s="298"/>
      <c r="C9" s="166" t="s">
        <v>31</v>
      </c>
      <c r="D9" s="170" t="s">
        <v>26</v>
      </c>
      <c r="E9" s="227"/>
      <c r="F9" s="171" t="s">
        <v>26</v>
      </c>
      <c r="G9" s="171"/>
      <c r="H9" s="171" t="s">
        <v>26</v>
      </c>
      <c r="I9" s="171"/>
      <c r="J9" s="171" t="s">
        <v>26</v>
      </c>
      <c r="K9" s="190"/>
      <c r="L9" s="172" t="s">
        <v>26</v>
      </c>
      <c r="M9" s="228"/>
      <c r="N9" s="170" t="s">
        <v>26</v>
      </c>
      <c r="O9" s="227"/>
      <c r="P9" s="171" t="s">
        <v>26</v>
      </c>
      <c r="Q9" s="171"/>
      <c r="R9" s="168">
        <v>45688</v>
      </c>
      <c r="S9" s="168"/>
      <c r="T9" s="171" t="s">
        <v>26</v>
      </c>
      <c r="U9" s="190"/>
      <c r="V9" s="169">
        <v>45705</v>
      </c>
      <c r="W9" s="226"/>
      <c r="X9" s="170" t="s">
        <v>26</v>
      </c>
      <c r="Y9" s="227"/>
      <c r="Z9" s="171" t="s">
        <v>26</v>
      </c>
      <c r="AA9" s="171"/>
      <c r="AB9" s="168">
        <v>45709</v>
      </c>
      <c r="AC9" s="186"/>
      <c r="AD9" s="172" t="s">
        <v>26</v>
      </c>
      <c r="AE9" s="228"/>
      <c r="AF9" s="170" t="s">
        <v>26</v>
      </c>
      <c r="AG9" s="172" t="s">
        <v>26</v>
      </c>
      <c r="AH9" s="156"/>
      <c r="AI9" s="156"/>
      <c r="AJ9" s="156"/>
      <c r="AK9" s="156"/>
      <c r="AL9" s="156"/>
      <c r="AM9" s="156"/>
      <c r="AN9" s="156"/>
      <c r="AO9" s="156"/>
    </row>
    <row r="10" spans="2:41" s="148" customFormat="1" x14ac:dyDescent="0.25">
      <c r="B10" s="298"/>
      <c r="C10" s="166" t="s">
        <v>32</v>
      </c>
      <c r="D10" s="170" t="s">
        <v>26</v>
      </c>
      <c r="E10" s="227"/>
      <c r="F10" s="171" t="s">
        <v>26</v>
      </c>
      <c r="G10" s="171"/>
      <c r="H10" s="171" t="s">
        <v>26</v>
      </c>
      <c r="I10" s="171"/>
      <c r="J10" s="171" t="s">
        <v>26</v>
      </c>
      <c r="K10" s="190"/>
      <c r="L10" s="172" t="s">
        <v>26</v>
      </c>
      <c r="M10" s="228"/>
      <c r="N10" s="170" t="s">
        <v>26</v>
      </c>
      <c r="O10" s="227"/>
      <c r="P10" s="171" t="s">
        <v>26</v>
      </c>
      <c r="Q10" s="171"/>
      <c r="R10" s="168">
        <f>R9+10</f>
        <v>45698</v>
      </c>
      <c r="S10" s="168"/>
      <c r="T10" s="171" t="s">
        <v>26</v>
      </c>
      <c r="U10" s="190"/>
      <c r="V10" s="169">
        <f>V9+7</f>
        <v>45712</v>
      </c>
      <c r="W10" s="226"/>
      <c r="X10" s="170" t="s">
        <v>26</v>
      </c>
      <c r="Y10" s="227"/>
      <c r="Z10" s="171" t="s">
        <v>26</v>
      </c>
      <c r="AA10" s="171"/>
      <c r="AB10" s="168">
        <f>AB9+10</f>
        <v>45719</v>
      </c>
      <c r="AC10" s="186"/>
      <c r="AD10" s="172" t="s">
        <v>26</v>
      </c>
      <c r="AE10" s="228"/>
      <c r="AF10" s="170" t="s">
        <v>26</v>
      </c>
      <c r="AG10" s="172" t="s">
        <v>26</v>
      </c>
      <c r="AH10" s="156"/>
      <c r="AI10" s="156"/>
      <c r="AJ10" s="156"/>
      <c r="AK10" s="156"/>
      <c r="AL10" s="156"/>
      <c r="AM10" s="156"/>
      <c r="AN10" s="156"/>
      <c r="AO10" s="156"/>
    </row>
    <row r="11" spans="2:41" s="148" customFormat="1" x14ac:dyDescent="0.25">
      <c r="B11" s="298"/>
      <c r="C11" s="166" t="s">
        <v>33</v>
      </c>
      <c r="D11" s="170" t="s">
        <v>26</v>
      </c>
      <c r="E11" s="227"/>
      <c r="F11" s="171" t="s">
        <v>26</v>
      </c>
      <c r="G11" s="171"/>
      <c r="H11" s="171" t="s">
        <v>26</v>
      </c>
      <c r="I11" s="171"/>
      <c r="J11" s="171" t="s">
        <v>26</v>
      </c>
      <c r="K11" s="190"/>
      <c r="L11" s="172" t="s">
        <v>26</v>
      </c>
      <c r="M11" s="228"/>
      <c r="N11" s="170" t="s">
        <v>26</v>
      </c>
      <c r="O11" s="227"/>
      <c r="P11" s="171" t="s">
        <v>26</v>
      </c>
      <c r="Q11" s="171"/>
      <c r="R11" s="168"/>
      <c r="S11" s="168"/>
      <c r="T11" s="171" t="s">
        <v>26</v>
      </c>
      <c r="U11" s="190"/>
      <c r="V11" s="169">
        <f>V10</f>
        <v>45712</v>
      </c>
      <c r="W11" s="226"/>
      <c r="X11" s="170" t="s">
        <v>26</v>
      </c>
      <c r="Y11" s="227"/>
      <c r="Z11" s="171" t="s">
        <v>26</v>
      </c>
      <c r="AA11" s="171"/>
      <c r="AB11" s="168"/>
      <c r="AC11" s="186"/>
      <c r="AD11" s="172" t="s">
        <v>26</v>
      </c>
      <c r="AE11" s="228"/>
      <c r="AF11" s="170" t="s">
        <v>26</v>
      </c>
      <c r="AG11" s="172" t="s">
        <v>26</v>
      </c>
      <c r="AH11" s="156"/>
      <c r="AI11" s="156"/>
      <c r="AJ11" s="156"/>
      <c r="AK11" s="156"/>
      <c r="AL11" s="156"/>
      <c r="AM11" s="156"/>
      <c r="AN11" s="156"/>
      <c r="AO11" s="156"/>
    </row>
    <row r="12" spans="2:41" s="148" customFormat="1" x14ac:dyDescent="0.25">
      <c r="B12" s="298"/>
      <c r="C12" s="166" t="s">
        <v>34</v>
      </c>
      <c r="D12" s="170" t="s">
        <v>26</v>
      </c>
      <c r="E12" s="227"/>
      <c r="F12" s="171" t="s">
        <v>26</v>
      </c>
      <c r="G12" s="171"/>
      <c r="H12" s="171" t="s">
        <v>26</v>
      </c>
      <c r="I12" s="171"/>
      <c r="J12" s="171" t="s">
        <v>26</v>
      </c>
      <c r="K12" s="190"/>
      <c r="L12" s="172" t="s">
        <v>26</v>
      </c>
      <c r="M12" s="228"/>
      <c r="N12" s="170" t="s">
        <v>26</v>
      </c>
      <c r="O12" s="227"/>
      <c r="P12" s="171" t="s">
        <v>26</v>
      </c>
      <c r="Q12" s="171"/>
      <c r="R12" s="174"/>
      <c r="S12" s="174"/>
      <c r="T12" s="171" t="s">
        <v>26</v>
      </c>
      <c r="U12" s="190"/>
      <c r="V12" s="169">
        <f>V11+7</f>
        <v>45719</v>
      </c>
      <c r="W12" s="226"/>
      <c r="X12" s="170" t="s">
        <v>26</v>
      </c>
      <c r="Y12" s="227"/>
      <c r="Z12" s="171" t="s">
        <v>26</v>
      </c>
      <c r="AA12" s="171"/>
      <c r="AB12" s="171" t="s">
        <v>26</v>
      </c>
      <c r="AC12" s="190"/>
      <c r="AD12" s="172" t="s">
        <v>26</v>
      </c>
      <c r="AE12" s="228"/>
      <c r="AF12" s="170" t="s">
        <v>26</v>
      </c>
      <c r="AG12" s="172" t="s">
        <v>26</v>
      </c>
      <c r="AH12" s="156"/>
      <c r="AI12" s="156"/>
      <c r="AJ12" s="156"/>
      <c r="AK12" s="156"/>
      <c r="AL12" s="156"/>
      <c r="AM12" s="156"/>
      <c r="AN12" s="156"/>
      <c r="AO12" s="156"/>
    </row>
    <row r="13" spans="2:41" s="148" customFormat="1" x14ac:dyDescent="0.25">
      <c r="B13" s="298"/>
      <c r="C13" s="166" t="s">
        <v>35</v>
      </c>
      <c r="D13" s="167">
        <v>45734</v>
      </c>
      <c r="E13" s="225"/>
      <c r="F13" s="168">
        <v>45734</v>
      </c>
      <c r="G13" s="168"/>
      <c r="H13" s="168">
        <v>45735</v>
      </c>
      <c r="I13" s="168"/>
      <c r="J13" s="168">
        <v>45735</v>
      </c>
      <c r="K13" s="186"/>
      <c r="L13" s="169">
        <v>45736</v>
      </c>
      <c r="M13" s="226"/>
      <c r="N13" s="167">
        <v>45720</v>
      </c>
      <c r="O13" s="225"/>
      <c r="P13" s="168">
        <v>45729</v>
      </c>
      <c r="Q13" s="168"/>
      <c r="R13" s="168">
        <v>45728</v>
      </c>
      <c r="S13" s="168"/>
      <c r="T13" s="168">
        <v>45727</v>
      </c>
      <c r="U13" s="186"/>
      <c r="V13" s="172" t="s">
        <v>26</v>
      </c>
      <c r="W13" s="228"/>
      <c r="X13" s="170" t="s">
        <v>26</v>
      </c>
      <c r="Y13" s="227"/>
      <c r="Z13" s="171" t="s">
        <v>26</v>
      </c>
      <c r="AA13" s="171"/>
      <c r="AB13" s="171" t="s">
        <v>26</v>
      </c>
      <c r="AC13" s="190"/>
      <c r="AD13" s="172" t="s">
        <v>26</v>
      </c>
      <c r="AE13" s="228"/>
      <c r="AF13" s="170" t="s">
        <v>26</v>
      </c>
      <c r="AG13" s="172" t="s">
        <v>26</v>
      </c>
      <c r="AH13" s="156"/>
      <c r="AI13" s="156"/>
      <c r="AJ13" s="156"/>
      <c r="AK13" s="156"/>
      <c r="AL13" s="156"/>
      <c r="AM13" s="156"/>
      <c r="AN13" s="156"/>
      <c r="AO13" s="156"/>
    </row>
    <row r="14" spans="2:41" s="148" customFormat="1" ht="13" thickBot="1" x14ac:dyDescent="0.3">
      <c r="B14" s="303"/>
      <c r="C14" s="176" t="s">
        <v>36</v>
      </c>
      <c r="D14" s="177">
        <v>45743</v>
      </c>
      <c r="E14" s="231"/>
      <c r="F14" s="178">
        <v>45743</v>
      </c>
      <c r="G14" s="178"/>
      <c r="H14" s="178">
        <v>45743</v>
      </c>
      <c r="I14" s="178"/>
      <c r="J14" s="178">
        <v>45743</v>
      </c>
      <c r="K14" s="192"/>
      <c r="L14" s="179">
        <v>45743</v>
      </c>
      <c r="M14" s="232"/>
      <c r="N14" s="177">
        <v>45743</v>
      </c>
      <c r="O14" s="231"/>
      <c r="P14" s="178">
        <v>45743</v>
      </c>
      <c r="Q14" s="178"/>
      <c r="R14" s="178">
        <v>45743</v>
      </c>
      <c r="S14" s="178"/>
      <c r="T14" s="178">
        <v>45743</v>
      </c>
      <c r="U14" s="192"/>
      <c r="V14" s="179">
        <v>45743</v>
      </c>
      <c r="W14" s="232"/>
      <c r="X14" s="180" t="s">
        <v>26</v>
      </c>
      <c r="Y14" s="233"/>
      <c r="Z14" s="181" t="s">
        <v>26</v>
      </c>
      <c r="AA14" s="181"/>
      <c r="AB14" s="178">
        <v>45743</v>
      </c>
      <c r="AC14" s="192"/>
      <c r="AD14" s="182" t="s">
        <v>26</v>
      </c>
      <c r="AE14" s="234"/>
      <c r="AF14" s="180" t="s">
        <v>26</v>
      </c>
      <c r="AG14" s="182" t="s">
        <v>26</v>
      </c>
      <c r="AH14" s="156"/>
      <c r="AI14" s="156"/>
      <c r="AJ14" s="156"/>
      <c r="AK14" s="156"/>
      <c r="AL14" s="156"/>
      <c r="AM14" s="156"/>
      <c r="AN14" s="156"/>
      <c r="AO14" s="156"/>
    </row>
    <row r="15" spans="2:41" s="148" customFormat="1" hidden="1" x14ac:dyDescent="0.25">
      <c r="B15" s="307" t="s">
        <v>37</v>
      </c>
      <c r="C15" s="159" t="s">
        <v>24</v>
      </c>
      <c r="D15" s="160"/>
      <c r="E15" s="220"/>
      <c r="F15" s="161"/>
      <c r="G15" s="161"/>
      <c r="H15" s="161"/>
      <c r="I15" s="161"/>
      <c r="J15" s="161"/>
      <c r="K15" s="221"/>
      <c r="L15" s="162"/>
      <c r="M15" s="222"/>
      <c r="N15" s="160"/>
      <c r="O15" s="220"/>
      <c r="P15" s="161"/>
      <c r="Q15" s="161"/>
      <c r="R15" s="161"/>
      <c r="S15" s="161"/>
      <c r="T15" s="161"/>
      <c r="U15" s="221"/>
      <c r="V15" s="162"/>
      <c r="W15" s="222"/>
      <c r="X15" s="160"/>
      <c r="Y15" s="220"/>
      <c r="Z15" s="161"/>
      <c r="AA15" s="161"/>
      <c r="AB15" s="164" t="s">
        <v>26</v>
      </c>
      <c r="AC15" s="219"/>
      <c r="AD15" s="162"/>
      <c r="AE15" s="222"/>
      <c r="AF15" s="160"/>
      <c r="AG15" s="162"/>
      <c r="AH15" s="156"/>
      <c r="AI15" s="156"/>
      <c r="AJ15" s="156"/>
      <c r="AK15" s="156"/>
      <c r="AL15" s="156"/>
      <c r="AM15" s="156"/>
      <c r="AN15" s="156"/>
      <c r="AO15" s="156"/>
    </row>
    <row r="16" spans="2:41" s="148" customFormat="1" x14ac:dyDescent="0.25">
      <c r="B16" s="308"/>
      <c r="C16" s="166" t="s">
        <v>27</v>
      </c>
      <c r="D16" s="167">
        <f t="shared" ref="D16:L16" si="3">D17-28</f>
        <v>45716</v>
      </c>
      <c r="E16" s="225"/>
      <c r="F16" s="168">
        <f t="shared" si="3"/>
        <v>45716</v>
      </c>
      <c r="G16" s="168"/>
      <c r="H16" s="168">
        <f t="shared" si="3"/>
        <v>45716</v>
      </c>
      <c r="I16" s="168"/>
      <c r="J16" s="168">
        <f t="shared" si="3"/>
        <v>45716</v>
      </c>
      <c r="K16" s="186"/>
      <c r="L16" s="169">
        <f t="shared" si="3"/>
        <v>45716</v>
      </c>
      <c r="M16" s="226"/>
      <c r="N16" s="167">
        <f t="shared" ref="N16:AG16" si="4">N17-28</f>
        <v>45716</v>
      </c>
      <c r="O16" s="225"/>
      <c r="P16" s="168">
        <f t="shared" si="4"/>
        <v>45716</v>
      </c>
      <c r="Q16" s="168"/>
      <c r="R16" s="168">
        <f t="shared" si="4"/>
        <v>45716</v>
      </c>
      <c r="S16" s="168"/>
      <c r="T16" s="168">
        <f t="shared" si="4"/>
        <v>45716</v>
      </c>
      <c r="U16" s="186"/>
      <c r="V16" s="169">
        <f t="shared" si="4"/>
        <v>45716</v>
      </c>
      <c r="W16" s="226"/>
      <c r="X16" s="167">
        <f t="shared" si="4"/>
        <v>45716</v>
      </c>
      <c r="Y16" s="225"/>
      <c r="Z16" s="168">
        <f t="shared" si="4"/>
        <v>45716</v>
      </c>
      <c r="AA16" s="168"/>
      <c r="AB16" s="171" t="s">
        <v>26</v>
      </c>
      <c r="AC16" s="190"/>
      <c r="AD16" s="169">
        <f t="shared" si="4"/>
        <v>45716</v>
      </c>
      <c r="AE16" s="226"/>
      <c r="AF16" s="167">
        <f t="shared" si="4"/>
        <v>45729</v>
      </c>
      <c r="AG16" s="169">
        <f t="shared" si="4"/>
        <v>45729</v>
      </c>
      <c r="AH16" s="156"/>
      <c r="AI16" s="156"/>
      <c r="AJ16" s="156"/>
      <c r="AK16" s="156"/>
      <c r="AL16" s="156"/>
      <c r="AM16" s="156"/>
      <c r="AN16" s="156"/>
      <c r="AO16" s="156"/>
    </row>
    <row r="17" spans="2:33" s="148" customFormat="1" x14ac:dyDescent="0.25">
      <c r="B17" s="308"/>
      <c r="C17" s="166" t="s">
        <v>29</v>
      </c>
      <c r="D17" s="167">
        <v>45744</v>
      </c>
      <c r="E17" s="225"/>
      <c r="F17" s="168">
        <v>45744</v>
      </c>
      <c r="G17" s="168"/>
      <c r="H17" s="168">
        <v>45744</v>
      </c>
      <c r="I17" s="168"/>
      <c r="J17" s="168">
        <v>45744</v>
      </c>
      <c r="K17" s="186"/>
      <c r="L17" s="169">
        <v>45744</v>
      </c>
      <c r="M17" s="226"/>
      <c r="N17" s="167">
        <v>45744</v>
      </c>
      <c r="O17" s="225"/>
      <c r="P17" s="168">
        <v>45744</v>
      </c>
      <c r="Q17" s="168"/>
      <c r="R17" s="168">
        <v>45744</v>
      </c>
      <c r="S17" s="168"/>
      <c r="T17" s="168">
        <v>45744</v>
      </c>
      <c r="U17" s="186"/>
      <c r="V17" s="169">
        <v>45744</v>
      </c>
      <c r="W17" s="226"/>
      <c r="X17" s="167">
        <v>45744</v>
      </c>
      <c r="Y17" s="225"/>
      <c r="Z17" s="168">
        <v>45744</v>
      </c>
      <c r="AA17" s="168"/>
      <c r="AB17" s="171" t="s">
        <v>26</v>
      </c>
      <c r="AC17" s="190"/>
      <c r="AD17" s="169">
        <v>45744</v>
      </c>
      <c r="AE17" s="226"/>
      <c r="AF17" s="167">
        <v>45757</v>
      </c>
      <c r="AG17" s="169">
        <v>45757</v>
      </c>
    </row>
    <row r="18" spans="2:33" s="148" customFormat="1" hidden="1" x14ac:dyDescent="0.25">
      <c r="B18" s="308"/>
      <c r="C18" s="166" t="s">
        <v>30</v>
      </c>
      <c r="D18" s="173"/>
      <c r="E18" s="229"/>
      <c r="F18" s="174"/>
      <c r="G18" s="174"/>
      <c r="H18" s="174"/>
      <c r="I18" s="174"/>
      <c r="J18" s="174"/>
      <c r="K18" s="189"/>
      <c r="L18" s="175"/>
      <c r="M18" s="230"/>
      <c r="N18" s="173"/>
      <c r="O18" s="229"/>
      <c r="P18" s="174"/>
      <c r="Q18" s="174"/>
      <c r="R18" s="174"/>
      <c r="S18" s="174"/>
      <c r="T18" s="174"/>
      <c r="U18" s="189"/>
      <c r="V18" s="175"/>
      <c r="W18" s="230"/>
      <c r="X18" s="173"/>
      <c r="Y18" s="229"/>
      <c r="Z18" s="174"/>
      <c r="AA18" s="174"/>
      <c r="AB18" s="171" t="s">
        <v>26</v>
      </c>
      <c r="AC18" s="190"/>
      <c r="AD18" s="175"/>
      <c r="AE18" s="230"/>
      <c r="AF18" s="173"/>
      <c r="AG18" s="175"/>
    </row>
    <row r="19" spans="2:33" s="148" customFormat="1" x14ac:dyDescent="0.25">
      <c r="B19" s="308"/>
      <c r="C19" s="166" t="s">
        <v>31</v>
      </c>
      <c r="D19" s="170" t="s">
        <v>26</v>
      </c>
      <c r="E19" s="227"/>
      <c r="F19" s="171" t="s">
        <v>26</v>
      </c>
      <c r="G19" s="171"/>
      <c r="H19" s="171" t="s">
        <v>26</v>
      </c>
      <c r="I19" s="171"/>
      <c r="J19" s="171" t="s">
        <v>26</v>
      </c>
      <c r="K19" s="190"/>
      <c r="L19" s="172" t="s">
        <v>26</v>
      </c>
      <c r="M19" s="228"/>
      <c r="N19" s="170" t="s">
        <v>26</v>
      </c>
      <c r="O19" s="227"/>
      <c r="P19" s="171" t="s">
        <v>26</v>
      </c>
      <c r="Q19" s="171"/>
      <c r="R19" s="168">
        <v>45772</v>
      </c>
      <c r="S19" s="168"/>
      <c r="T19" s="171" t="s">
        <v>26</v>
      </c>
      <c r="U19" s="190"/>
      <c r="V19" s="169">
        <v>45789</v>
      </c>
      <c r="W19" s="226"/>
      <c r="X19" s="170" t="s">
        <v>26</v>
      </c>
      <c r="Y19" s="227"/>
      <c r="Z19" s="168">
        <v>45793</v>
      </c>
      <c r="AA19" s="168"/>
      <c r="AB19" s="171" t="s">
        <v>26</v>
      </c>
      <c r="AC19" s="190"/>
      <c r="AD19" s="169">
        <v>45793</v>
      </c>
      <c r="AE19" s="226"/>
      <c r="AF19" s="170" t="s">
        <v>26</v>
      </c>
      <c r="AG19" s="172" t="s">
        <v>26</v>
      </c>
    </row>
    <row r="20" spans="2:33" s="148" customFormat="1" x14ac:dyDescent="0.25">
      <c r="B20" s="308"/>
      <c r="C20" s="166" t="s">
        <v>32</v>
      </c>
      <c r="D20" s="170" t="s">
        <v>26</v>
      </c>
      <c r="E20" s="227"/>
      <c r="F20" s="171" t="s">
        <v>26</v>
      </c>
      <c r="G20" s="171"/>
      <c r="H20" s="171" t="s">
        <v>26</v>
      </c>
      <c r="I20" s="171"/>
      <c r="J20" s="171" t="s">
        <v>26</v>
      </c>
      <c r="K20" s="190"/>
      <c r="L20" s="172" t="s">
        <v>26</v>
      </c>
      <c r="M20" s="228"/>
      <c r="N20" s="170" t="s">
        <v>26</v>
      </c>
      <c r="O20" s="227"/>
      <c r="P20" s="171" t="s">
        <v>26</v>
      </c>
      <c r="Q20" s="171"/>
      <c r="R20" s="168">
        <f>R19+10</f>
        <v>45782</v>
      </c>
      <c r="S20" s="168"/>
      <c r="T20" s="171" t="s">
        <v>26</v>
      </c>
      <c r="U20" s="190"/>
      <c r="V20" s="169">
        <f>V19+7</f>
        <v>45796</v>
      </c>
      <c r="W20" s="226"/>
      <c r="X20" s="170" t="s">
        <v>26</v>
      </c>
      <c r="Y20" s="227"/>
      <c r="Z20" s="168">
        <f>Z19+10</f>
        <v>45803</v>
      </c>
      <c r="AA20" s="168"/>
      <c r="AB20" s="171" t="s">
        <v>26</v>
      </c>
      <c r="AC20" s="190"/>
      <c r="AD20" s="169">
        <f>AD19+10</f>
        <v>45803</v>
      </c>
      <c r="AE20" s="226"/>
      <c r="AF20" s="170" t="s">
        <v>26</v>
      </c>
      <c r="AG20" s="172" t="s">
        <v>26</v>
      </c>
    </row>
    <row r="21" spans="2:33" s="148" customFormat="1" x14ac:dyDescent="0.25">
      <c r="B21" s="308"/>
      <c r="C21" s="166" t="s">
        <v>33</v>
      </c>
      <c r="D21" s="170" t="s">
        <v>26</v>
      </c>
      <c r="E21" s="227"/>
      <c r="F21" s="171" t="s">
        <v>26</v>
      </c>
      <c r="G21" s="171"/>
      <c r="H21" s="171" t="s">
        <v>26</v>
      </c>
      <c r="I21" s="171"/>
      <c r="J21" s="171" t="s">
        <v>26</v>
      </c>
      <c r="K21" s="190"/>
      <c r="L21" s="172" t="s">
        <v>26</v>
      </c>
      <c r="M21" s="228"/>
      <c r="N21" s="170" t="s">
        <v>26</v>
      </c>
      <c r="O21" s="227"/>
      <c r="P21" s="171" t="s">
        <v>26</v>
      </c>
      <c r="Q21" s="171"/>
      <c r="R21" s="171" t="s">
        <v>26</v>
      </c>
      <c r="S21" s="171"/>
      <c r="T21" s="171" t="s">
        <v>26</v>
      </c>
      <c r="U21" s="190"/>
      <c r="V21" s="169">
        <f>V20</f>
        <v>45796</v>
      </c>
      <c r="W21" s="226"/>
      <c r="X21" s="170" t="s">
        <v>26</v>
      </c>
      <c r="Y21" s="227"/>
      <c r="Z21" s="168"/>
      <c r="AA21" s="168"/>
      <c r="AB21" s="171" t="s">
        <v>26</v>
      </c>
      <c r="AC21" s="190"/>
      <c r="AD21" s="169"/>
      <c r="AE21" s="226"/>
      <c r="AF21" s="170" t="s">
        <v>26</v>
      </c>
      <c r="AG21" s="172" t="s">
        <v>26</v>
      </c>
    </row>
    <row r="22" spans="2:33" s="148" customFormat="1" x14ac:dyDescent="0.25">
      <c r="B22" s="308"/>
      <c r="C22" s="166" t="s">
        <v>34</v>
      </c>
      <c r="D22" s="170" t="s">
        <v>26</v>
      </c>
      <c r="E22" s="227"/>
      <c r="F22" s="171" t="s">
        <v>26</v>
      </c>
      <c r="G22" s="171"/>
      <c r="H22" s="171" t="s">
        <v>26</v>
      </c>
      <c r="I22" s="171"/>
      <c r="J22" s="171" t="s">
        <v>26</v>
      </c>
      <c r="K22" s="190"/>
      <c r="L22" s="172" t="s">
        <v>26</v>
      </c>
      <c r="M22" s="228"/>
      <c r="N22" s="170" t="s">
        <v>26</v>
      </c>
      <c r="O22" s="227"/>
      <c r="P22" s="171" t="s">
        <v>26</v>
      </c>
      <c r="Q22" s="171"/>
      <c r="R22" s="171" t="s">
        <v>26</v>
      </c>
      <c r="S22" s="171"/>
      <c r="T22" s="171" t="s">
        <v>26</v>
      </c>
      <c r="U22" s="190"/>
      <c r="V22" s="169">
        <f>V21+7</f>
        <v>45803</v>
      </c>
      <c r="W22" s="226"/>
      <c r="X22" s="170" t="s">
        <v>26</v>
      </c>
      <c r="Y22" s="227"/>
      <c r="Z22" s="171" t="s">
        <v>26</v>
      </c>
      <c r="AA22" s="171"/>
      <c r="AB22" s="171" t="s">
        <v>26</v>
      </c>
      <c r="AC22" s="190"/>
      <c r="AD22" s="172" t="s">
        <v>26</v>
      </c>
      <c r="AE22" s="228"/>
      <c r="AF22" s="170" t="s">
        <v>26</v>
      </c>
      <c r="AG22" s="172" t="s">
        <v>26</v>
      </c>
    </row>
    <row r="23" spans="2:33" s="148" customFormat="1" x14ac:dyDescent="0.25">
      <c r="B23" s="308"/>
      <c r="C23" s="166" t="s">
        <v>35</v>
      </c>
      <c r="D23" s="167">
        <v>45818</v>
      </c>
      <c r="E23" s="225"/>
      <c r="F23" s="168">
        <v>45818</v>
      </c>
      <c r="G23" s="168"/>
      <c r="H23" s="168">
        <v>45819</v>
      </c>
      <c r="I23" s="168"/>
      <c r="J23" s="168">
        <v>45819</v>
      </c>
      <c r="K23" s="186"/>
      <c r="L23" s="169">
        <v>45820</v>
      </c>
      <c r="M23" s="226"/>
      <c r="N23" s="167">
        <v>45804</v>
      </c>
      <c r="O23" s="225"/>
      <c r="P23" s="168">
        <v>45813</v>
      </c>
      <c r="Q23" s="168"/>
      <c r="R23" s="168">
        <v>45812</v>
      </c>
      <c r="S23" s="168"/>
      <c r="T23" s="168">
        <v>45811</v>
      </c>
      <c r="U23" s="186"/>
      <c r="V23" s="172" t="s">
        <v>26</v>
      </c>
      <c r="W23" s="228"/>
      <c r="X23" s="167">
        <v>45810</v>
      </c>
      <c r="Y23" s="225"/>
      <c r="Z23" s="171" t="s">
        <v>26</v>
      </c>
      <c r="AA23" s="171"/>
      <c r="AB23" s="171" t="s">
        <v>26</v>
      </c>
      <c r="AC23" s="190"/>
      <c r="AD23" s="172" t="s">
        <v>26</v>
      </c>
      <c r="AE23" s="228"/>
      <c r="AF23" s="167">
        <v>45861</v>
      </c>
      <c r="AG23" s="169">
        <v>45860</v>
      </c>
    </row>
    <row r="24" spans="2:33" s="148" customFormat="1" ht="13" thickBot="1" x14ac:dyDescent="0.3">
      <c r="B24" s="309"/>
      <c r="C24" s="176" t="s">
        <v>36</v>
      </c>
      <c r="D24" s="177">
        <v>45827</v>
      </c>
      <c r="E24" s="231"/>
      <c r="F24" s="178">
        <v>45827</v>
      </c>
      <c r="G24" s="178"/>
      <c r="H24" s="178">
        <v>45827</v>
      </c>
      <c r="I24" s="178"/>
      <c r="J24" s="178">
        <v>45827</v>
      </c>
      <c r="K24" s="192"/>
      <c r="L24" s="179">
        <v>45827</v>
      </c>
      <c r="M24" s="232"/>
      <c r="N24" s="177">
        <v>45827</v>
      </c>
      <c r="O24" s="231"/>
      <c r="P24" s="178">
        <v>45827</v>
      </c>
      <c r="Q24" s="178"/>
      <c r="R24" s="178">
        <v>45827</v>
      </c>
      <c r="S24" s="178"/>
      <c r="T24" s="178">
        <v>45827</v>
      </c>
      <c r="U24" s="192"/>
      <c r="V24" s="179">
        <v>45827</v>
      </c>
      <c r="W24" s="232"/>
      <c r="X24" s="177">
        <v>45827</v>
      </c>
      <c r="Y24" s="231"/>
      <c r="Z24" s="178">
        <v>45827</v>
      </c>
      <c r="AA24" s="178"/>
      <c r="AB24" s="181" t="s">
        <v>26</v>
      </c>
      <c r="AC24" s="235"/>
      <c r="AD24" s="179">
        <v>45827</v>
      </c>
      <c r="AE24" s="232"/>
      <c r="AF24" s="177">
        <v>45904</v>
      </c>
      <c r="AG24" s="177">
        <v>45904</v>
      </c>
    </row>
    <row r="25" spans="2:33" s="148" customFormat="1" hidden="1" x14ac:dyDescent="0.25">
      <c r="B25" s="307" t="s">
        <v>38</v>
      </c>
      <c r="C25" s="159" t="s">
        <v>24</v>
      </c>
      <c r="D25" s="160"/>
      <c r="E25" s="220"/>
      <c r="F25" s="161"/>
      <c r="G25" s="161"/>
      <c r="H25" s="161"/>
      <c r="I25" s="161"/>
      <c r="J25" s="161"/>
      <c r="K25" s="221"/>
      <c r="L25" s="162"/>
      <c r="M25" s="236"/>
      <c r="N25" s="183"/>
      <c r="O25" s="237"/>
      <c r="P25" s="193"/>
      <c r="Q25" s="193"/>
      <c r="R25" s="193"/>
      <c r="S25" s="193"/>
      <c r="T25" s="193"/>
      <c r="U25" s="238"/>
      <c r="V25" s="184"/>
      <c r="W25" s="236"/>
      <c r="X25" s="163" t="s">
        <v>26</v>
      </c>
      <c r="Y25" s="223"/>
      <c r="Z25" s="164" t="s">
        <v>26</v>
      </c>
      <c r="AA25" s="164"/>
      <c r="AB25" s="161"/>
      <c r="AC25" s="221"/>
      <c r="AD25" s="162"/>
      <c r="AE25" s="222"/>
      <c r="AF25" s="160"/>
      <c r="AG25" s="162"/>
    </row>
    <row r="26" spans="2:33" s="148" customFormat="1" x14ac:dyDescent="0.25">
      <c r="B26" s="308"/>
      <c r="C26" s="166" t="s">
        <v>27</v>
      </c>
      <c r="D26" s="167">
        <f>D27-28</f>
        <v>45806</v>
      </c>
      <c r="E26" s="225"/>
      <c r="F26" s="168">
        <f t="shared" ref="F26:T26" si="5">F27-28</f>
        <v>45806</v>
      </c>
      <c r="G26" s="168"/>
      <c r="H26" s="168">
        <f t="shared" si="5"/>
        <v>45806</v>
      </c>
      <c r="I26" s="168"/>
      <c r="J26" s="168">
        <f t="shared" si="5"/>
        <v>45806</v>
      </c>
      <c r="K26" s="186"/>
      <c r="L26" s="169">
        <f t="shared" si="5"/>
        <v>45806</v>
      </c>
      <c r="M26" s="239"/>
      <c r="N26" s="187">
        <f t="shared" si="5"/>
        <v>45806</v>
      </c>
      <c r="O26" s="240"/>
      <c r="P26" s="194">
        <f t="shared" si="5"/>
        <v>45806</v>
      </c>
      <c r="Q26" s="194"/>
      <c r="R26" s="194">
        <f t="shared" si="5"/>
        <v>45806</v>
      </c>
      <c r="S26" s="194"/>
      <c r="T26" s="194">
        <f t="shared" si="5"/>
        <v>45806</v>
      </c>
      <c r="U26" s="241"/>
      <c r="V26" s="195">
        <v>45806</v>
      </c>
      <c r="W26" s="242"/>
      <c r="X26" s="170" t="s">
        <v>26</v>
      </c>
      <c r="Y26" s="227"/>
      <c r="Z26" s="171" t="s">
        <v>26</v>
      </c>
      <c r="AA26" s="171"/>
      <c r="AB26" s="168">
        <f t="shared" ref="AB26:AD26" si="6">AB27-28</f>
        <v>45806</v>
      </c>
      <c r="AC26" s="186"/>
      <c r="AD26" s="169">
        <f t="shared" si="6"/>
        <v>45806</v>
      </c>
      <c r="AE26" s="226"/>
      <c r="AF26" s="170" t="s">
        <v>26</v>
      </c>
      <c r="AG26" s="172" t="s">
        <v>26</v>
      </c>
    </row>
    <row r="27" spans="2:33" s="148" customFormat="1" ht="13.75" customHeight="1" x14ac:dyDescent="0.25">
      <c r="B27" s="308"/>
      <c r="C27" s="166" t="s">
        <v>29</v>
      </c>
      <c r="D27" s="167">
        <v>45834</v>
      </c>
      <c r="E27" s="225"/>
      <c r="F27" s="168">
        <v>45834</v>
      </c>
      <c r="G27" s="168"/>
      <c r="H27" s="168">
        <v>45834</v>
      </c>
      <c r="I27" s="168"/>
      <c r="J27" s="168">
        <v>45834</v>
      </c>
      <c r="K27" s="186"/>
      <c r="L27" s="169">
        <v>45834</v>
      </c>
      <c r="M27" s="226"/>
      <c r="N27" s="167">
        <v>45834</v>
      </c>
      <c r="O27" s="225"/>
      <c r="P27" s="168">
        <v>45834</v>
      </c>
      <c r="Q27" s="168"/>
      <c r="R27" s="168">
        <v>45834</v>
      </c>
      <c r="S27" s="168"/>
      <c r="T27" s="168">
        <v>45834</v>
      </c>
      <c r="U27" s="186"/>
      <c r="V27" s="196">
        <v>45834</v>
      </c>
      <c r="W27" s="243"/>
      <c r="X27" s="170" t="s">
        <v>26</v>
      </c>
      <c r="Y27" s="227"/>
      <c r="Z27" s="171" t="s">
        <v>26</v>
      </c>
      <c r="AA27" s="171"/>
      <c r="AB27" s="168">
        <v>45834</v>
      </c>
      <c r="AC27" s="186"/>
      <c r="AD27" s="169">
        <v>45834</v>
      </c>
      <c r="AE27" s="226"/>
      <c r="AF27" s="170" t="s">
        <v>26</v>
      </c>
      <c r="AG27" s="172" t="s">
        <v>26</v>
      </c>
    </row>
    <row r="28" spans="2:33" s="148" customFormat="1" hidden="1" x14ac:dyDescent="0.25">
      <c r="B28" s="308"/>
      <c r="C28" s="166" t="s">
        <v>30</v>
      </c>
      <c r="D28" s="173"/>
      <c r="E28" s="229"/>
      <c r="F28" s="174"/>
      <c r="G28" s="174"/>
      <c r="H28" s="174"/>
      <c r="I28" s="174"/>
      <c r="J28" s="174"/>
      <c r="K28" s="189"/>
      <c r="L28" s="175"/>
      <c r="M28" s="230"/>
      <c r="N28" s="173"/>
      <c r="O28" s="229"/>
      <c r="P28" s="174"/>
      <c r="Q28" s="174"/>
      <c r="R28" s="174"/>
      <c r="S28" s="174"/>
      <c r="T28" s="174"/>
      <c r="U28" s="189"/>
      <c r="V28" s="172" t="s">
        <v>26</v>
      </c>
      <c r="W28" s="228"/>
      <c r="X28" s="170" t="s">
        <v>26</v>
      </c>
      <c r="Y28" s="227"/>
      <c r="Z28" s="171" t="s">
        <v>26</v>
      </c>
      <c r="AA28" s="171"/>
      <c r="AB28" s="174"/>
      <c r="AC28" s="189"/>
      <c r="AD28" s="175"/>
      <c r="AE28" s="230"/>
      <c r="AF28" s="170" t="s">
        <v>26</v>
      </c>
      <c r="AG28" s="172" t="s">
        <v>26</v>
      </c>
    </row>
    <row r="29" spans="2:33" s="148" customFormat="1" x14ac:dyDescent="0.25">
      <c r="B29" s="308"/>
      <c r="C29" s="166" t="s">
        <v>31</v>
      </c>
      <c r="D29" s="170" t="s">
        <v>26</v>
      </c>
      <c r="E29" s="227"/>
      <c r="F29" s="171" t="s">
        <v>26</v>
      </c>
      <c r="G29" s="171"/>
      <c r="H29" s="171" t="s">
        <v>26</v>
      </c>
      <c r="I29" s="171"/>
      <c r="J29" s="171" t="s">
        <v>26</v>
      </c>
      <c r="K29" s="190"/>
      <c r="L29" s="172" t="s">
        <v>26</v>
      </c>
      <c r="M29" s="228"/>
      <c r="N29" s="170" t="s">
        <v>26</v>
      </c>
      <c r="O29" s="227"/>
      <c r="P29" s="171" t="s">
        <v>26</v>
      </c>
      <c r="Q29" s="171"/>
      <c r="R29" s="168">
        <v>45863</v>
      </c>
      <c r="S29" s="168"/>
      <c r="T29" s="171" t="s">
        <v>26</v>
      </c>
      <c r="U29" s="190"/>
      <c r="V29" s="196">
        <v>45880</v>
      </c>
      <c r="W29" s="244">
        <f>V29-V27</f>
        <v>46</v>
      </c>
      <c r="X29" s="170" t="s">
        <v>26</v>
      </c>
      <c r="Y29" s="227"/>
      <c r="Z29" s="171" t="s">
        <v>26</v>
      </c>
      <c r="AA29" s="171"/>
      <c r="AB29" s="168">
        <v>45884</v>
      </c>
      <c r="AC29" s="186"/>
      <c r="AD29" s="169">
        <v>45884</v>
      </c>
      <c r="AE29" s="226"/>
      <c r="AF29" s="170" t="s">
        <v>26</v>
      </c>
      <c r="AG29" s="172" t="s">
        <v>26</v>
      </c>
    </row>
    <row r="30" spans="2:33" s="148" customFormat="1" ht="12.65" customHeight="1" x14ac:dyDescent="0.25">
      <c r="B30" s="308"/>
      <c r="C30" s="166" t="s">
        <v>32</v>
      </c>
      <c r="D30" s="170" t="s">
        <v>26</v>
      </c>
      <c r="E30" s="227"/>
      <c r="F30" s="171" t="s">
        <v>26</v>
      </c>
      <c r="G30" s="171"/>
      <c r="H30" s="171" t="s">
        <v>26</v>
      </c>
      <c r="I30" s="171"/>
      <c r="J30" s="171" t="s">
        <v>26</v>
      </c>
      <c r="K30" s="190"/>
      <c r="L30" s="172" t="s">
        <v>26</v>
      </c>
      <c r="M30" s="228"/>
      <c r="N30" s="170" t="s">
        <v>26</v>
      </c>
      <c r="O30" s="227"/>
      <c r="P30" s="171" t="s">
        <v>26</v>
      </c>
      <c r="Q30" s="171"/>
      <c r="R30" s="168">
        <f>R29+10</f>
        <v>45873</v>
      </c>
      <c r="S30" s="168"/>
      <c r="T30" s="171" t="s">
        <v>26</v>
      </c>
      <c r="U30" s="190"/>
      <c r="V30" s="196">
        <v>45887</v>
      </c>
      <c r="W30" s="244">
        <f>V30-V29</f>
        <v>7</v>
      </c>
      <c r="X30" s="170" t="s">
        <v>26</v>
      </c>
      <c r="Y30" s="227"/>
      <c r="Z30" s="171" t="s">
        <v>26</v>
      </c>
      <c r="AA30" s="171"/>
      <c r="AB30" s="168">
        <f>AB29+10</f>
        <v>45894</v>
      </c>
      <c r="AC30" s="186"/>
      <c r="AD30" s="169">
        <f>AD29+10</f>
        <v>45894</v>
      </c>
      <c r="AE30" s="226"/>
      <c r="AF30" s="170" t="s">
        <v>26</v>
      </c>
      <c r="AG30" s="172" t="s">
        <v>26</v>
      </c>
    </row>
    <row r="31" spans="2:33" s="148" customFormat="1" x14ac:dyDescent="0.25">
      <c r="B31" s="308"/>
      <c r="C31" s="166" t="s">
        <v>33</v>
      </c>
      <c r="D31" s="170" t="s">
        <v>26</v>
      </c>
      <c r="E31" s="227"/>
      <c r="F31" s="171" t="s">
        <v>26</v>
      </c>
      <c r="G31" s="171"/>
      <c r="H31" s="171" t="s">
        <v>26</v>
      </c>
      <c r="I31" s="171"/>
      <c r="J31" s="171" t="s">
        <v>26</v>
      </c>
      <c r="K31" s="190"/>
      <c r="L31" s="172" t="s">
        <v>26</v>
      </c>
      <c r="M31" s="228"/>
      <c r="N31" s="170" t="s">
        <v>26</v>
      </c>
      <c r="O31" s="227"/>
      <c r="P31" s="171" t="s">
        <v>26</v>
      </c>
      <c r="Q31" s="171"/>
      <c r="R31" s="171" t="s">
        <v>26</v>
      </c>
      <c r="S31" s="171"/>
      <c r="T31" s="171" t="s">
        <v>26</v>
      </c>
      <c r="U31" s="190"/>
      <c r="V31" s="196">
        <v>45887</v>
      </c>
      <c r="W31" s="244">
        <f>V32-V31</f>
        <v>7</v>
      </c>
      <c r="X31" s="170" t="s">
        <v>26</v>
      </c>
      <c r="Y31" s="227"/>
      <c r="Z31" s="171" t="s">
        <v>26</v>
      </c>
      <c r="AA31" s="171"/>
      <c r="AB31" s="171" t="s">
        <v>26</v>
      </c>
      <c r="AC31" s="190"/>
      <c r="AD31" s="172" t="s">
        <v>26</v>
      </c>
      <c r="AE31" s="228"/>
      <c r="AF31" s="170" t="s">
        <v>26</v>
      </c>
      <c r="AG31" s="172" t="s">
        <v>26</v>
      </c>
    </row>
    <row r="32" spans="2:33" s="148" customFormat="1" x14ac:dyDescent="0.25">
      <c r="B32" s="308"/>
      <c r="C32" s="166" t="s">
        <v>34</v>
      </c>
      <c r="D32" s="170" t="s">
        <v>26</v>
      </c>
      <c r="E32" s="227"/>
      <c r="F32" s="171" t="s">
        <v>26</v>
      </c>
      <c r="G32" s="171"/>
      <c r="H32" s="171" t="s">
        <v>26</v>
      </c>
      <c r="I32" s="171"/>
      <c r="J32" s="171" t="s">
        <v>26</v>
      </c>
      <c r="K32" s="190"/>
      <c r="L32" s="172" t="s">
        <v>26</v>
      </c>
      <c r="M32" s="228"/>
      <c r="N32" s="170" t="s">
        <v>26</v>
      </c>
      <c r="O32" s="227"/>
      <c r="P32" s="171" t="s">
        <v>26</v>
      </c>
      <c r="Q32" s="171"/>
      <c r="R32" s="171" t="s">
        <v>26</v>
      </c>
      <c r="S32" s="171"/>
      <c r="T32" s="171" t="s">
        <v>26</v>
      </c>
      <c r="U32" s="190"/>
      <c r="V32" s="196">
        <v>45894</v>
      </c>
      <c r="W32" s="244">
        <f>V32-V27</f>
        <v>60</v>
      </c>
      <c r="X32" s="170" t="s">
        <v>26</v>
      </c>
      <c r="Y32" s="227"/>
      <c r="Z32" s="171" t="s">
        <v>26</v>
      </c>
      <c r="AA32" s="171"/>
      <c r="AB32" s="171" t="s">
        <v>26</v>
      </c>
      <c r="AC32" s="190"/>
      <c r="AD32" s="172" t="s">
        <v>26</v>
      </c>
      <c r="AE32" s="228"/>
      <c r="AF32" s="170" t="s">
        <v>26</v>
      </c>
      <c r="AG32" s="172" t="s">
        <v>26</v>
      </c>
    </row>
    <row r="33" spans="2:33" s="148" customFormat="1" x14ac:dyDescent="0.25">
      <c r="B33" s="308"/>
      <c r="C33" s="166" t="s">
        <v>35</v>
      </c>
      <c r="D33" s="167">
        <v>45909</v>
      </c>
      <c r="E33" s="225"/>
      <c r="F33" s="168">
        <v>45909</v>
      </c>
      <c r="G33" s="168"/>
      <c r="H33" s="168">
        <v>45910</v>
      </c>
      <c r="I33" s="168"/>
      <c r="J33" s="168">
        <v>45910</v>
      </c>
      <c r="K33" s="186"/>
      <c r="L33" s="169">
        <v>45911</v>
      </c>
      <c r="M33" s="226"/>
      <c r="N33" s="167">
        <v>45895</v>
      </c>
      <c r="O33" s="225"/>
      <c r="P33" s="168">
        <v>45904</v>
      </c>
      <c r="Q33" s="168"/>
      <c r="R33" s="168">
        <v>45903</v>
      </c>
      <c r="S33" s="168"/>
      <c r="T33" s="168">
        <v>45902</v>
      </c>
      <c r="U33" s="186"/>
      <c r="V33" s="172" t="s">
        <v>26</v>
      </c>
      <c r="W33" s="228"/>
      <c r="X33" s="170" t="s">
        <v>26</v>
      </c>
      <c r="Y33" s="227"/>
      <c r="Z33" s="171" t="s">
        <v>26</v>
      </c>
      <c r="AA33" s="171"/>
      <c r="AB33" s="171" t="s">
        <v>26</v>
      </c>
      <c r="AC33" s="190"/>
      <c r="AD33" s="172" t="s">
        <v>26</v>
      </c>
      <c r="AE33" s="228"/>
      <c r="AF33" s="170" t="s">
        <v>26</v>
      </c>
      <c r="AG33" s="172" t="s">
        <v>26</v>
      </c>
    </row>
    <row r="34" spans="2:33" s="148" customFormat="1" ht="13" thickBot="1" x14ac:dyDescent="0.3">
      <c r="B34" s="309"/>
      <c r="C34" s="176" t="s">
        <v>36</v>
      </c>
      <c r="D34" s="177">
        <v>45918</v>
      </c>
      <c r="E34" s="231"/>
      <c r="F34" s="178">
        <v>45918</v>
      </c>
      <c r="G34" s="178"/>
      <c r="H34" s="178">
        <v>45918</v>
      </c>
      <c r="I34" s="178"/>
      <c r="J34" s="178">
        <v>45918</v>
      </c>
      <c r="K34" s="192"/>
      <c r="L34" s="179">
        <v>45918</v>
      </c>
      <c r="M34" s="232"/>
      <c r="N34" s="177">
        <v>45918</v>
      </c>
      <c r="O34" s="231"/>
      <c r="P34" s="178">
        <v>45918</v>
      </c>
      <c r="Q34" s="178"/>
      <c r="R34" s="178">
        <v>45918</v>
      </c>
      <c r="S34" s="178"/>
      <c r="T34" s="178">
        <v>45918</v>
      </c>
      <c r="U34" s="192"/>
      <c r="V34" s="197">
        <v>45918</v>
      </c>
      <c r="W34" s="245"/>
      <c r="X34" s="180" t="s">
        <v>26</v>
      </c>
      <c r="Y34" s="233"/>
      <c r="Z34" s="181" t="s">
        <v>26</v>
      </c>
      <c r="AA34" s="181"/>
      <c r="AB34" s="178">
        <v>45918</v>
      </c>
      <c r="AC34" s="192"/>
      <c r="AD34" s="179">
        <v>45918</v>
      </c>
      <c r="AE34" s="232"/>
      <c r="AF34" s="180" t="s">
        <v>26</v>
      </c>
      <c r="AG34" s="182" t="s">
        <v>26</v>
      </c>
    </row>
    <row r="35" spans="2:33" s="148" customFormat="1" hidden="1" x14ac:dyDescent="0.25">
      <c r="B35" s="307" t="s">
        <v>39</v>
      </c>
      <c r="C35" s="159" t="s">
        <v>24</v>
      </c>
      <c r="D35" s="160"/>
      <c r="E35" s="220"/>
      <c r="F35" s="161"/>
      <c r="G35" s="161"/>
      <c r="H35" s="161"/>
      <c r="I35" s="161"/>
      <c r="J35" s="161"/>
      <c r="K35" s="221"/>
      <c r="L35" s="162"/>
      <c r="M35" s="222"/>
      <c r="N35" s="160"/>
      <c r="O35" s="220"/>
      <c r="P35" s="161"/>
      <c r="Q35" s="161"/>
      <c r="R35" s="161"/>
      <c r="S35" s="161"/>
      <c r="T35" s="161"/>
      <c r="U35" s="221"/>
      <c r="V35" s="162"/>
      <c r="W35" s="222"/>
      <c r="X35" s="160"/>
      <c r="Y35" s="220"/>
      <c r="Z35" s="161"/>
      <c r="AA35" s="161"/>
      <c r="AB35" s="164" t="s">
        <v>26</v>
      </c>
      <c r="AC35" s="219"/>
      <c r="AD35" s="165" t="s">
        <v>26</v>
      </c>
      <c r="AE35" s="224"/>
      <c r="AF35" s="160"/>
      <c r="AG35" s="162"/>
    </row>
    <row r="36" spans="2:33" s="148" customFormat="1" x14ac:dyDescent="0.25">
      <c r="B36" s="308"/>
      <c r="C36" s="166" t="s">
        <v>27</v>
      </c>
      <c r="D36" s="167">
        <f>D37-28</f>
        <v>45897</v>
      </c>
      <c r="E36" s="225"/>
      <c r="F36" s="168">
        <f t="shared" ref="F36:Z36" si="7">F37-28</f>
        <v>45897</v>
      </c>
      <c r="G36" s="168"/>
      <c r="H36" s="168">
        <f t="shared" si="7"/>
        <v>45897</v>
      </c>
      <c r="I36" s="168"/>
      <c r="J36" s="168">
        <f t="shared" si="7"/>
        <v>45897</v>
      </c>
      <c r="K36" s="186"/>
      <c r="L36" s="169">
        <f t="shared" si="7"/>
        <v>45897</v>
      </c>
      <c r="M36" s="226"/>
      <c r="N36" s="167">
        <f t="shared" si="7"/>
        <v>45897</v>
      </c>
      <c r="O36" s="225"/>
      <c r="P36" s="168">
        <f t="shared" si="7"/>
        <v>45897</v>
      </c>
      <c r="Q36" s="168"/>
      <c r="R36" s="168">
        <f t="shared" si="7"/>
        <v>45897</v>
      </c>
      <c r="S36" s="168"/>
      <c r="T36" s="168">
        <f t="shared" si="7"/>
        <v>45897</v>
      </c>
      <c r="U36" s="186"/>
      <c r="V36" s="169">
        <f t="shared" si="7"/>
        <v>45897</v>
      </c>
      <c r="W36" s="226"/>
      <c r="X36" s="167">
        <f t="shared" si="7"/>
        <v>45897</v>
      </c>
      <c r="Y36" s="225"/>
      <c r="Z36" s="168">
        <f t="shared" si="7"/>
        <v>45897</v>
      </c>
      <c r="AA36" s="168"/>
      <c r="AB36" s="171" t="s">
        <v>26</v>
      </c>
      <c r="AC36" s="190"/>
      <c r="AD36" s="172" t="s">
        <v>26</v>
      </c>
      <c r="AE36" s="228"/>
      <c r="AF36" s="167">
        <f t="shared" ref="AF36:AG36" si="8">AF37-28</f>
        <v>45869</v>
      </c>
      <c r="AG36" s="169">
        <f t="shared" si="8"/>
        <v>45869</v>
      </c>
    </row>
    <row r="37" spans="2:33" s="148" customFormat="1" x14ac:dyDescent="0.25">
      <c r="B37" s="308"/>
      <c r="C37" s="166" t="s">
        <v>29</v>
      </c>
      <c r="D37" s="167">
        <v>45925</v>
      </c>
      <c r="E37" s="225"/>
      <c r="F37" s="168">
        <v>45925</v>
      </c>
      <c r="G37" s="168"/>
      <c r="H37" s="168">
        <v>45925</v>
      </c>
      <c r="I37" s="168"/>
      <c r="J37" s="168">
        <v>45925</v>
      </c>
      <c r="K37" s="186"/>
      <c r="L37" s="169">
        <v>45925</v>
      </c>
      <c r="M37" s="226"/>
      <c r="N37" s="167">
        <v>45925</v>
      </c>
      <c r="O37" s="225"/>
      <c r="P37" s="168">
        <v>45925</v>
      </c>
      <c r="Q37" s="168"/>
      <c r="R37" s="168">
        <v>45925</v>
      </c>
      <c r="S37" s="168"/>
      <c r="T37" s="168">
        <v>45925</v>
      </c>
      <c r="U37" s="186"/>
      <c r="V37" s="169">
        <v>45925</v>
      </c>
      <c r="W37" s="226"/>
      <c r="X37" s="167">
        <v>45925</v>
      </c>
      <c r="Y37" s="225"/>
      <c r="Z37" s="168">
        <v>45925</v>
      </c>
      <c r="AA37" s="168"/>
      <c r="AB37" s="171" t="s">
        <v>26</v>
      </c>
      <c r="AC37" s="190"/>
      <c r="AD37" s="172" t="s">
        <v>26</v>
      </c>
      <c r="AE37" s="228"/>
      <c r="AF37" s="167">
        <v>45897</v>
      </c>
      <c r="AG37" s="169">
        <v>45897</v>
      </c>
    </row>
    <row r="38" spans="2:33" s="148" customFormat="1" hidden="1" x14ac:dyDescent="0.25">
      <c r="B38" s="308"/>
      <c r="C38" s="166" t="s">
        <v>30</v>
      </c>
      <c r="D38" s="173"/>
      <c r="E38" s="229"/>
      <c r="F38" s="174"/>
      <c r="G38" s="174"/>
      <c r="H38" s="174"/>
      <c r="I38" s="174"/>
      <c r="J38" s="174"/>
      <c r="K38" s="189"/>
      <c r="L38" s="175"/>
      <c r="M38" s="230"/>
      <c r="N38" s="173"/>
      <c r="O38" s="229"/>
      <c r="P38" s="174"/>
      <c r="Q38" s="174"/>
      <c r="R38" s="174"/>
      <c r="S38" s="174"/>
      <c r="T38" s="174"/>
      <c r="U38" s="189"/>
      <c r="V38" s="175"/>
      <c r="W38" s="230"/>
      <c r="X38" s="170"/>
      <c r="Y38" s="227"/>
      <c r="Z38" s="174"/>
      <c r="AA38" s="174"/>
      <c r="AB38" s="171" t="s">
        <v>26</v>
      </c>
      <c r="AC38" s="190"/>
      <c r="AD38" s="172" t="s">
        <v>26</v>
      </c>
      <c r="AE38" s="228"/>
      <c r="AF38" s="173"/>
      <c r="AG38" s="175"/>
    </row>
    <row r="39" spans="2:33" s="148" customFormat="1" x14ac:dyDescent="0.25">
      <c r="B39" s="308"/>
      <c r="C39" s="166" t="s">
        <v>31</v>
      </c>
      <c r="D39" s="170" t="s">
        <v>26</v>
      </c>
      <c r="E39" s="227"/>
      <c r="F39" s="171" t="s">
        <v>26</v>
      </c>
      <c r="G39" s="171"/>
      <c r="H39" s="171" t="s">
        <v>26</v>
      </c>
      <c r="I39" s="171"/>
      <c r="J39" s="171" t="s">
        <v>26</v>
      </c>
      <c r="K39" s="190"/>
      <c r="L39" s="172" t="s">
        <v>26</v>
      </c>
      <c r="M39" s="228"/>
      <c r="N39" s="170" t="s">
        <v>26</v>
      </c>
      <c r="O39" s="227"/>
      <c r="P39" s="171" t="s">
        <v>26</v>
      </c>
      <c r="Q39" s="171"/>
      <c r="R39" s="168">
        <v>45954</v>
      </c>
      <c r="S39" s="168"/>
      <c r="T39" s="171" t="s">
        <v>26</v>
      </c>
      <c r="U39" s="190"/>
      <c r="V39" s="169">
        <v>45971</v>
      </c>
      <c r="W39" s="226"/>
      <c r="X39" s="170" t="s">
        <v>26</v>
      </c>
      <c r="Y39" s="227"/>
      <c r="Z39" s="168">
        <v>45975</v>
      </c>
      <c r="AA39" s="168"/>
      <c r="AB39" s="171" t="s">
        <v>26</v>
      </c>
      <c r="AC39" s="190"/>
      <c r="AD39" s="172" t="s">
        <v>26</v>
      </c>
      <c r="AE39" s="228"/>
      <c r="AF39" s="170" t="s">
        <v>26</v>
      </c>
      <c r="AG39" s="172" t="s">
        <v>26</v>
      </c>
    </row>
    <row r="40" spans="2:33" s="148" customFormat="1" x14ac:dyDescent="0.25">
      <c r="B40" s="308"/>
      <c r="C40" s="166" t="s">
        <v>32</v>
      </c>
      <c r="D40" s="170" t="s">
        <v>26</v>
      </c>
      <c r="E40" s="227"/>
      <c r="F40" s="171" t="s">
        <v>26</v>
      </c>
      <c r="G40" s="171"/>
      <c r="H40" s="171" t="s">
        <v>26</v>
      </c>
      <c r="I40" s="171"/>
      <c r="J40" s="171" t="s">
        <v>26</v>
      </c>
      <c r="K40" s="190"/>
      <c r="L40" s="172" t="s">
        <v>26</v>
      </c>
      <c r="M40" s="228"/>
      <c r="N40" s="170" t="s">
        <v>26</v>
      </c>
      <c r="O40" s="227"/>
      <c r="P40" s="171" t="s">
        <v>26</v>
      </c>
      <c r="Q40" s="171"/>
      <c r="R40" s="168">
        <f>R39+10</f>
        <v>45964</v>
      </c>
      <c r="S40" s="168"/>
      <c r="T40" s="171" t="s">
        <v>26</v>
      </c>
      <c r="U40" s="190"/>
      <c r="V40" s="169">
        <f>V39+7</f>
        <v>45978</v>
      </c>
      <c r="W40" s="226"/>
      <c r="X40" s="170" t="s">
        <v>26</v>
      </c>
      <c r="Y40" s="227"/>
      <c r="Z40" s="168">
        <f>Z39+10</f>
        <v>45985</v>
      </c>
      <c r="AA40" s="168"/>
      <c r="AB40" s="171" t="s">
        <v>26</v>
      </c>
      <c r="AC40" s="190"/>
      <c r="AD40" s="172" t="s">
        <v>26</v>
      </c>
      <c r="AE40" s="228"/>
      <c r="AF40" s="170" t="s">
        <v>26</v>
      </c>
      <c r="AG40" s="172" t="s">
        <v>26</v>
      </c>
    </row>
    <row r="41" spans="2:33" s="148" customFormat="1" x14ac:dyDescent="0.25">
      <c r="B41" s="308"/>
      <c r="C41" s="166" t="s">
        <v>33</v>
      </c>
      <c r="D41" s="170" t="s">
        <v>26</v>
      </c>
      <c r="E41" s="227"/>
      <c r="F41" s="171" t="s">
        <v>26</v>
      </c>
      <c r="G41" s="171"/>
      <c r="H41" s="171" t="s">
        <v>26</v>
      </c>
      <c r="I41" s="171"/>
      <c r="J41" s="171" t="s">
        <v>26</v>
      </c>
      <c r="K41" s="190"/>
      <c r="L41" s="172" t="s">
        <v>26</v>
      </c>
      <c r="M41" s="228"/>
      <c r="N41" s="170" t="s">
        <v>26</v>
      </c>
      <c r="O41" s="227"/>
      <c r="P41" s="171" t="s">
        <v>26</v>
      </c>
      <c r="Q41" s="171"/>
      <c r="R41" s="171" t="s">
        <v>26</v>
      </c>
      <c r="S41" s="171"/>
      <c r="T41" s="171" t="s">
        <v>26</v>
      </c>
      <c r="U41" s="190"/>
      <c r="V41" s="169">
        <f>V40</f>
        <v>45978</v>
      </c>
      <c r="W41" s="226"/>
      <c r="X41" s="170" t="s">
        <v>26</v>
      </c>
      <c r="Y41" s="227"/>
      <c r="Z41" s="171" t="s">
        <v>26</v>
      </c>
      <c r="AA41" s="171"/>
      <c r="AB41" s="171" t="s">
        <v>26</v>
      </c>
      <c r="AC41" s="190"/>
      <c r="AD41" s="172" t="s">
        <v>26</v>
      </c>
      <c r="AE41" s="228"/>
      <c r="AF41" s="170" t="s">
        <v>26</v>
      </c>
      <c r="AG41" s="172" t="s">
        <v>26</v>
      </c>
    </row>
    <row r="42" spans="2:33" s="148" customFormat="1" x14ac:dyDescent="0.25">
      <c r="B42" s="308"/>
      <c r="C42" s="166" t="s">
        <v>34</v>
      </c>
      <c r="D42" s="170" t="s">
        <v>26</v>
      </c>
      <c r="E42" s="227"/>
      <c r="F42" s="171" t="s">
        <v>26</v>
      </c>
      <c r="G42" s="171"/>
      <c r="H42" s="171" t="s">
        <v>26</v>
      </c>
      <c r="I42" s="171"/>
      <c r="J42" s="171" t="s">
        <v>26</v>
      </c>
      <c r="K42" s="190"/>
      <c r="L42" s="172" t="s">
        <v>26</v>
      </c>
      <c r="M42" s="228"/>
      <c r="N42" s="170" t="s">
        <v>26</v>
      </c>
      <c r="O42" s="227"/>
      <c r="P42" s="171" t="s">
        <v>26</v>
      </c>
      <c r="Q42" s="171"/>
      <c r="R42" s="171" t="s">
        <v>26</v>
      </c>
      <c r="S42" s="171"/>
      <c r="T42" s="171" t="s">
        <v>26</v>
      </c>
      <c r="U42" s="190"/>
      <c r="V42" s="169">
        <f>V41+7</f>
        <v>45985</v>
      </c>
      <c r="W42" s="226"/>
      <c r="X42" s="170" t="s">
        <v>26</v>
      </c>
      <c r="Y42" s="227"/>
      <c r="Z42" s="171" t="s">
        <v>26</v>
      </c>
      <c r="AA42" s="171"/>
      <c r="AB42" s="171" t="s">
        <v>26</v>
      </c>
      <c r="AC42" s="190"/>
      <c r="AD42" s="172" t="s">
        <v>26</v>
      </c>
      <c r="AE42" s="228"/>
      <c r="AF42" s="170" t="s">
        <v>26</v>
      </c>
      <c r="AG42" s="172" t="s">
        <v>26</v>
      </c>
    </row>
    <row r="43" spans="2:33" s="148" customFormat="1" x14ac:dyDescent="0.25">
      <c r="B43" s="308"/>
      <c r="C43" s="166" t="s">
        <v>35</v>
      </c>
      <c r="D43" s="167">
        <v>46000</v>
      </c>
      <c r="E43" s="225"/>
      <c r="F43" s="168">
        <v>46000</v>
      </c>
      <c r="G43" s="168"/>
      <c r="H43" s="168">
        <v>46001</v>
      </c>
      <c r="I43" s="168"/>
      <c r="J43" s="168">
        <v>46001</v>
      </c>
      <c r="K43" s="186"/>
      <c r="L43" s="169">
        <v>46002</v>
      </c>
      <c r="M43" s="226"/>
      <c r="N43" s="167">
        <v>45986</v>
      </c>
      <c r="O43" s="225"/>
      <c r="P43" s="168">
        <v>45995</v>
      </c>
      <c r="Q43" s="168"/>
      <c r="R43" s="168">
        <v>45994</v>
      </c>
      <c r="S43" s="168"/>
      <c r="T43" s="168">
        <v>45993</v>
      </c>
      <c r="U43" s="186"/>
      <c r="V43" s="172" t="s">
        <v>26</v>
      </c>
      <c r="W43" s="228"/>
      <c r="X43" s="167">
        <v>45992</v>
      </c>
      <c r="Y43" s="225"/>
      <c r="Z43" s="171" t="s">
        <v>26</v>
      </c>
      <c r="AA43" s="171"/>
      <c r="AB43" s="171" t="s">
        <v>26</v>
      </c>
      <c r="AC43" s="190"/>
      <c r="AD43" s="172" t="s">
        <v>26</v>
      </c>
      <c r="AE43" s="228"/>
      <c r="AF43" s="167">
        <v>46001</v>
      </c>
      <c r="AG43" s="169">
        <v>46000</v>
      </c>
    </row>
    <row r="44" spans="2:33" s="148" customFormat="1" ht="13" thickBot="1" x14ac:dyDescent="0.3">
      <c r="B44" s="309"/>
      <c r="C44" s="176" t="s">
        <v>36</v>
      </c>
      <c r="D44" s="177">
        <v>46009</v>
      </c>
      <c r="E44" s="231"/>
      <c r="F44" s="178">
        <v>46009</v>
      </c>
      <c r="G44" s="178"/>
      <c r="H44" s="178">
        <v>46009</v>
      </c>
      <c r="I44" s="178"/>
      <c r="J44" s="178">
        <v>46009</v>
      </c>
      <c r="K44" s="192"/>
      <c r="L44" s="179">
        <v>46009</v>
      </c>
      <c r="M44" s="232"/>
      <c r="N44" s="177">
        <v>46009</v>
      </c>
      <c r="O44" s="231"/>
      <c r="P44" s="178">
        <v>46009</v>
      </c>
      <c r="Q44" s="178"/>
      <c r="R44" s="178">
        <v>46009</v>
      </c>
      <c r="S44" s="178"/>
      <c r="T44" s="178">
        <v>46009</v>
      </c>
      <c r="U44" s="192"/>
      <c r="V44" s="179">
        <v>46009</v>
      </c>
      <c r="W44" s="232"/>
      <c r="X44" s="177">
        <v>46009</v>
      </c>
      <c r="Y44" s="231"/>
      <c r="Z44" s="178">
        <v>46009</v>
      </c>
      <c r="AA44" s="178"/>
      <c r="AB44" s="181" t="s">
        <v>26</v>
      </c>
      <c r="AC44" s="235"/>
      <c r="AD44" s="182" t="s">
        <v>26</v>
      </c>
      <c r="AE44" s="234"/>
      <c r="AF44" s="177">
        <v>46051</v>
      </c>
      <c r="AG44" s="177">
        <v>46051</v>
      </c>
    </row>
    <row r="45" spans="2:33" s="148" customFormat="1" hidden="1" x14ac:dyDescent="0.25">
      <c r="B45" s="304" t="s">
        <v>40</v>
      </c>
      <c r="C45" s="159" t="s">
        <v>24</v>
      </c>
      <c r="D45" s="160"/>
      <c r="E45" s="220"/>
      <c r="F45" s="161"/>
      <c r="G45" s="161"/>
      <c r="H45" s="161"/>
      <c r="I45" s="161"/>
      <c r="J45" s="161"/>
      <c r="K45" s="221"/>
      <c r="L45" s="162"/>
      <c r="M45" s="222"/>
      <c r="N45" s="160"/>
      <c r="O45" s="220"/>
      <c r="P45" s="161"/>
      <c r="Q45" s="161"/>
      <c r="R45" s="161"/>
      <c r="S45" s="161"/>
      <c r="T45" s="161"/>
      <c r="U45" s="221"/>
      <c r="V45" s="162"/>
      <c r="W45" s="222"/>
      <c r="X45" s="163" t="s">
        <v>26</v>
      </c>
      <c r="Y45" s="223"/>
      <c r="Z45" s="164" t="s">
        <v>26</v>
      </c>
      <c r="AA45" s="164"/>
      <c r="AB45" s="161"/>
      <c r="AC45" s="221"/>
      <c r="AD45" s="165" t="s">
        <v>26</v>
      </c>
      <c r="AE45" s="224"/>
      <c r="AF45" s="160"/>
      <c r="AG45" s="162"/>
    </row>
    <row r="46" spans="2:33" s="148" customFormat="1" x14ac:dyDescent="0.25">
      <c r="B46" s="298"/>
      <c r="C46" s="166" t="s">
        <v>27</v>
      </c>
      <c r="D46" s="167">
        <f t="shared" ref="D46:L46" si="9">D47-28</f>
        <v>45995</v>
      </c>
      <c r="E46" s="225"/>
      <c r="F46" s="168">
        <f t="shared" si="9"/>
        <v>45995</v>
      </c>
      <c r="G46" s="168"/>
      <c r="H46" s="168">
        <f t="shared" si="9"/>
        <v>45995</v>
      </c>
      <c r="I46" s="168"/>
      <c r="J46" s="168">
        <f t="shared" si="9"/>
        <v>45995</v>
      </c>
      <c r="K46" s="186"/>
      <c r="L46" s="169">
        <f t="shared" si="9"/>
        <v>45995</v>
      </c>
      <c r="M46" s="226"/>
      <c r="N46" s="167">
        <f t="shared" ref="N46:V46" si="10">N47-28</f>
        <v>45995</v>
      </c>
      <c r="O46" s="225"/>
      <c r="P46" s="168">
        <f t="shared" si="10"/>
        <v>45995</v>
      </c>
      <c r="Q46" s="168"/>
      <c r="R46" s="168">
        <f t="shared" si="10"/>
        <v>45995</v>
      </c>
      <c r="S46" s="168"/>
      <c r="T46" s="168">
        <f t="shared" si="10"/>
        <v>45995</v>
      </c>
      <c r="U46" s="186"/>
      <c r="V46" s="169">
        <f t="shared" si="10"/>
        <v>45995</v>
      </c>
      <c r="W46" s="226"/>
      <c r="X46" s="170" t="s">
        <v>26</v>
      </c>
      <c r="Y46" s="227"/>
      <c r="Z46" s="171" t="s">
        <v>26</v>
      </c>
      <c r="AA46" s="171"/>
      <c r="AB46" s="168">
        <f t="shared" ref="AB46" si="11">AB47-28</f>
        <v>45995</v>
      </c>
      <c r="AC46" s="186"/>
      <c r="AD46" s="172" t="s">
        <v>26</v>
      </c>
      <c r="AE46" s="228"/>
      <c r="AF46" s="167">
        <f>AF47-28</f>
        <v>45995</v>
      </c>
      <c r="AG46" s="169">
        <f>AG47-28</f>
        <v>45995</v>
      </c>
    </row>
    <row r="47" spans="2:33" s="148" customFormat="1" x14ac:dyDescent="0.25">
      <c r="B47" s="298"/>
      <c r="C47" s="166" t="s">
        <v>29</v>
      </c>
      <c r="D47" s="167">
        <v>46023</v>
      </c>
      <c r="E47" s="225"/>
      <c r="F47" s="168">
        <v>46023</v>
      </c>
      <c r="G47" s="168"/>
      <c r="H47" s="168">
        <v>46023</v>
      </c>
      <c r="I47" s="168"/>
      <c r="J47" s="168">
        <v>46023</v>
      </c>
      <c r="K47" s="186"/>
      <c r="L47" s="169">
        <v>46023</v>
      </c>
      <c r="M47" s="226"/>
      <c r="N47" s="167">
        <v>46023</v>
      </c>
      <c r="O47" s="225"/>
      <c r="P47" s="168">
        <v>46023</v>
      </c>
      <c r="Q47" s="168"/>
      <c r="R47" s="168">
        <v>46023</v>
      </c>
      <c r="S47" s="168"/>
      <c r="T47" s="168">
        <v>46023</v>
      </c>
      <c r="U47" s="186"/>
      <c r="V47" s="169">
        <v>46023</v>
      </c>
      <c r="W47" s="226"/>
      <c r="X47" s="170" t="s">
        <v>26</v>
      </c>
      <c r="Y47" s="227"/>
      <c r="Z47" s="171" t="s">
        <v>26</v>
      </c>
      <c r="AA47" s="171"/>
      <c r="AB47" s="168">
        <v>46023</v>
      </c>
      <c r="AC47" s="186"/>
      <c r="AD47" s="172" t="s">
        <v>26</v>
      </c>
      <c r="AE47" s="228"/>
      <c r="AF47" s="167">
        <v>46023</v>
      </c>
      <c r="AG47" s="169">
        <v>46023</v>
      </c>
    </row>
    <row r="48" spans="2:33" s="148" customFormat="1" hidden="1" x14ac:dyDescent="0.25">
      <c r="B48" s="298"/>
      <c r="C48" s="166" t="s">
        <v>30</v>
      </c>
      <c r="D48" s="173"/>
      <c r="E48" s="229"/>
      <c r="F48" s="174"/>
      <c r="G48" s="174"/>
      <c r="H48" s="174"/>
      <c r="I48" s="174"/>
      <c r="J48" s="174"/>
      <c r="K48" s="189"/>
      <c r="L48" s="175"/>
      <c r="M48" s="230"/>
      <c r="N48" s="173"/>
      <c r="O48" s="229"/>
      <c r="P48" s="174"/>
      <c r="Q48" s="174"/>
      <c r="R48" s="174"/>
      <c r="S48" s="174"/>
      <c r="T48" s="174"/>
      <c r="U48" s="189"/>
      <c r="V48" s="175"/>
      <c r="W48" s="230"/>
      <c r="X48" s="170" t="s">
        <v>26</v>
      </c>
      <c r="Y48" s="227"/>
      <c r="Z48" s="171" t="s">
        <v>26</v>
      </c>
      <c r="AA48" s="171"/>
      <c r="AB48" s="174"/>
      <c r="AC48" s="189"/>
      <c r="AD48" s="172" t="s">
        <v>26</v>
      </c>
      <c r="AE48" s="228"/>
      <c r="AF48" s="173"/>
      <c r="AG48" s="175"/>
    </row>
    <row r="49" spans="2:33" s="148" customFormat="1" x14ac:dyDescent="0.25">
      <c r="B49" s="298"/>
      <c r="C49" s="166" t="s">
        <v>31</v>
      </c>
      <c r="D49" s="170" t="s">
        <v>26</v>
      </c>
      <c r="E49" s="227"/>
      <c r="F49" s="171" t="s">
        <v>26</v>
      </c>
      <c r="G49" s="171"/>
      <c r="H49" s="171" t="s">
        <v>26</v>
      </c>
      <c r="I49" s="171"/>
      <c r="J49" s="171" t="s">
        <v>26</v>
      </c>
      <c r="K49" s="190"/>
      <c r="L49" s="172" t="s">
        <v>26</v>
      </c>
      <c r="M49" s="228"/>
      <c r="N49" s="170" t="s">
        <v>26</v>
      </c>
      <c r="O49" s="227"/>
      <c r="P49" s="171" t="s">
        <v>26</v>
      </c>
      <c r="Q49" s="171"/>
      <c r="R49" s="168">
        <v>46052</v>
      </c>
      <c r="S49" s="168"/>
      <c r="T49" s="171" t="s">
        <v>26</v>
      </c>
      <c r="U49" s="190"/>
      <c r="V49" s="169">
        <v>46069</v>
      </c>
      <c r="W49" s="226"/>
      <c r="X49" s="170" t="s">
        <v>26</v>
      </c>
      <c r="Y49" s="227"/>
      <c r="Z49" s="171" t="s">
        <v>26</v>
      </c>
      <c r="AA49" s="171"/>
      <c r="AB49" s="168">
        <v>46073</v>
      </c>
      <c r="AC49" s="186"/>
      <c r="AD49" s="172" t="s">
        <v>26</v>
      </c>
      <c r="AE49" s="228"/>
      <c r="AF49" s="170" t="s">
        <v>26</v>
      </c>
      <c r="AG49" s="172" t="s">
        <v>26</v>
      </c>
    </row>
    <row r="50" spans="2:33" s="148" customFormat="1" x14ac:dyDescent="0.25">
      <c r="B50" s="298"/>
      <c r="C50" s="166" t="s">
        <v>32</v>
      </c>
      <c r="D50" s="170" t="s">
        <v>26</v>
      </c>
      <c r="E50" s="227"/>
      <c r="F50" s="171" t="s">
        <v>26</v>
      </c>
      <c r="G50" s="171"/>
      <c r="H50" s="171" t="s">
        <v>26</v>
      </c>
      <c r="I50" s="171"/>
      <c r="J50" s="171" t="s">
        <v>26</v>
      </c>
      <c r="K50" s="190"/>
      <c r="L50" s="172" t="s">
        <v>26</v>
      </c>
      <c r="M50" s="228"/>
      <c r="N50" s="170" t="s">
        <v>26</v>
      </c>
      <c r="O50" s="227"/>
      <c r="P50" s="171" t="s">
        <v>26</v>
      </c>
      <c r="Q50" s="171"/>
      <c r="R50" s="168">
        <f>R49+10</f>
        <v>46062</v>
      </c>
      <c r="S50" s="168"/>
      <c r="T50" s="171" t="s">
        <v>26</v>
      </c>
      <c r="U50" s="190"/>
      <c r="V50" s="169">
        <f>V49+7</f>
        <v>46076</v>
      </c>
      <c r="W50" s="226"/>
      <c r="X50" s="170" t="s">
        <v>26</v>
      </c>
      <c r="Y50" s="227"/>
      <c r="Z50" s="171" t="s">
        <v>26</v>
      </c>
      <c r="AA50" s="171"/>
      <c r="AB50" s="168">
        <f>AB49+10</f>
        <v>46083</v>
      </c>
      <c r="AC50" s="186"/>
      <c r="AD50" s="172" t="s">
        <v>26</v>
      </c>
      <c r="AE50" s="228"/>
      <c r="AF50" s="170" t="s">
        <v>26</v>
      </c>
      <c r="AG50" s="172" t="s">
        <v>26</v>
      </c>
    </row>
    <row r="51" spans="2:33" s="148" customFormat="1" x14ac:dyDescent="0.25">
      <c r="B51" s="298"/>
      <c r="C51" s="166" t="s">
        <v>33</v>
      </c>
      <c r="D51" s="170" t="s">
        <v>26</v>
      </c>
      <c r="E51" s="227"/>
      <c r="F51" s="171" t="s">
        <v>26</v>
      </c>
      <c r="G51" s="171"/>
      <c r="H51" s="171" t="s">
        <v>26</v>
      </c>
      <c r="I51" s="171"/>
      <c r="J51" s="171" t="s">
        <v>26</v>
      </c>
      <c r="K51" s="190"/>
      <c r="L51" s="172" t="s">
        <v>26</v>
      </c>
      <c r="M51" s="228"/>
      <c r="N51" s="170" t="s">
        <v>26</v>
      </c>
      <c r="O51" s="227"/>
      <c r="P51" s="171" t="s">
        <v>26</v>
      </c>
      <c r="Q51" s="171"/>
      <c r="R51" s="171" t="s">
        <v>26</v>
      </c>
      <c r="S51" s="171"/>
      <c r="T51" s="171" t="s">
        <v>26</v>
      </c>
      <c r="U51" s="190"/>
      <c r="V51" s="169">
        <f>V50</f>
        <v>46076</v>
      </c>
      <c r="W51" s="226"/>
      <c r="X51" s="170" t="s">
        <v>26</v>
      </c>
      <c r="Y51" s="227"/>
      <c r="Z51" s="171" t="s">
        <v>26</v>
      </c>
      <c r="AA51" s="171"/>
      <c r="AB51" s="171" t="s">
        <v>26</v>
      </c>
      <c r="AC51" s="190"/>
      <c r="AD51" s="172" t="s">
        <v>26</v>
      </c>
      <c r="AE51" s="228"/>
      <c r="AF51" s="170" t="s">
        <v>26</v>
      </c>
      <c r="AG51" s="172" t="s">
        <v>26</v>
      </c>
    </row>
    <row r="52" spans="2:33" s="148" customFormat="1" x14ac:dyDescent="0.25">
      <c r="B52" s="298"/>
      <c r="C52" s="166" t="s">
        <v>34</v>
      </c>
      <c r="D52" s="170" t="s">
        <v>26</v>
      </c>
      <c r="E52" s="227"/>
      <c r="F52" s="171" t="s">
        <v>26</v>
      </c>
      <c r="G52" s="171"/>
      <c r="H52" s="171" t="s">
        <v>26</v>
      </c>
      <c r="I52" s="171"/>
      <c r="J52" s="171" t="s">
        <v>26</v>
      </c>
      <c r="K52" s="190"/>
      <c r="L52" s="172" t="s">
        <v>26</v>
      </c>
      <c r="M52" s="228"/>
      <c r="N52" s="170" t="s">
        <v>26</v>
      </c>
      <c r="O52" s="227"/>
      <c r="P52" s="171" t="s">
        <v>26</v>
      </c>
      <c r="Q52" s="171"/>
      <c r="R52" s="171" t="s">
        <v>26</v>
      </c>
      <c r="S52" s="171"/>
      <c r="T52" s="171" t="s">
        <v>26</v>
      </c>
      <c r="U52" s="190"/>
      <c r="V52" s="169">
        <f>V51+7</f>
        <v>46083</v>
      </c>
      <c r="W52" s="226"/>
      <c r="X52" s="170" t="s">
        <v>26</v>
      </c>
      <c r="Y52" s="227"/>
      <c r="Z52" s="171" t="s">
        <v>26</v>
      </c>
      <c r="AA52" s="171"/>
      <c r="AB52" s="171" t="s">
        <v>26</v>
      </c>
      <c r="AC52" s="190"/>
      <c r="AD52" s="172" t="s">
        <v>26</v>
      </c>
      <c r="AE52" s="228"/>
      <c r="AF52" s="170" t="s">
        <v>26</v>
      </c>
      <c r="AG52" s="172" t="s">
        <v>26</v>
      </c>
    </row>
    <row r="53" spans="2:33" s="148" customFormat="1" x14ac:dyDescent="0.25">
      <c r="B53" s="298"/>
      <c r="C53" s="166" t="s">
        <v>35</v>
      </c>
      <c r="D53" s="167">
        <v>46098</v>
      </c>
      <c r="E53" s="225"/>
      <c r="F53" s="168">
        <v>46098</v>
      </c>
      <c r="G53" s="168"/>
      <c r="H53" s="168">
        <v>46099</v>
      </c>
      <c r="I53" s="168"/>
      <c r="J53" s="168">
        <v>46099</v>
      </c>
      <c r="K53" s="186"/>
      <c r="L53" s="169">
        <v>46100</v>
      </c>
      <c r="M53" s="226"/>
      <c r="N53" s="167">
        <v>46084</v>
      </c>
      <c r="O53" s="225"/>
      <c r="P53" s="168">
        <v>46093</v>
      </c>
      <c r="Q53" s="168"/>
      <c r="R53" s="168">
        <v>46092</v>
      </c>
      <c r="S53" s="168"/>
      <c r="T53" s="168">
        <v>46091</v>
      </c>
      <c r="U53" s="186"/>
      <c r="V53" s="172" t="s">
        <v>26</v>
      </c>
      <c r="W53" s="228"/>
      <c r="X53" s="170" t="s">
        <v>26</v>
      </c>
      <c r="Y53" s="227"/>
      <c r="Z53" s="171" t="s">
        <v>26</v>
      </c>
      <c r="AA53" s="171"/>
      <c r="AB53" s="171" t="s">
        <v>26</v>
      </c>
      <c r="AC53" s="190"/>
      <c r="AD53" s="172" t="s">
        <v>26</v>
      </c>
      <c r="AE53" s="228"/>
      <c r="AF53" s="167">
        <v>46127</v>
      </c>
      <c r="AG53" s="169">
        <v>46126</v>
      </c>
    </row>
    <row r="54" spans="2:33" s="148" customFormat="1" ht="13" thickBot="1" x14ac:dyDescent="0.3">
      <c r="B54" s="303"/>
      <c r="C54" s="176" t="s">
        <v>36</v>
      </c>
      <c r="D54" s="177">
        <v>46107</v>
      </c>
      <c r="E54" s="231"/>
      <c r="F54" s="178">
        <v>46107</v>
      </c>
      <c r="G54" s="178"/>
      <c r="H54" s="178">
        <v>46107</v>
      </c>
      <c r="I54" s="178"/>
      <c r="J54" s="178">
        <v>46107</v>
      </c>
      <c r="K54" s="192"/>
      <c r="L54" s="179">
        <v>46107</v>
      </c>
      <c r="M54" s="232"/>
      <c r="N54" s="177">
        <v>46107</v>
      </c>
      <c r="O54" s="231"/>
      <c r="P54" s="178">
        <v>46107</v>
      </c>
      <c r="Q54" s="178"/>
      <c r="R54" s="178">
        <v>46107</v>
      </c>
      <c r="S54" s="178"/>
      <c r="T54" s="178">
        <v>46107</v>
      </c>
      <c r="U54" s="192"/>
      <c r="V54" s="179">
        <v>46107</v>
      </c>
      <c r="W54" s="232"/>
      <c r="X54" s="180" t="s">
        <v>26</v>
      </c>
      <c r="Y54" s="233"/>
      <c r="Z54" s="181" t="s">
        <v>26</v>
      </c>
      <c r="AA54" s="181"/>
      <c r="AB54" s="178">
        <v>46107</v>
      </c>
      <c r="AC54" s="192"/>
      <c r="AD54" s="182" t="s">
        <v>26</v>
      </c>
      <c r="AE54" s="234"/>
      <c r="AF54" s="246" t="s">
        <v>51</v>
      </c>
      <c r="AG54" s="247" t="s">
        <v>51</v>
      </c>
    </row>
    <row r="55" spans="2:33" s="148" customFormat="1" hidden="1" x14ac:dyDescent="0.25">
      <c r="B55" s="304" t="s">
        <v>41</v>
      </c>
      <c r="C55" s="159" t="s">
        <v>24</v>
      </c>
      <c r="D55" s="160"/>
      <c r="E55" s="220"/>
      <c r="F55" s="161"/>
      <c r="G55" s="161"/>
      <c r="H55" s="161"/>
      <c r="I55" s="161"/>
      <c r="J55" s="161"/>
      <c r="K55" s="221"/>
      <c r="L55" s="162"/>
      <c r="M55" s="222"/>
      <c r="N55" s="160"/>
      <c r="O55" s="220"/>
      <c r="P55" s="161"/>
      <c r="Q55" s="161"/>
      <c r="R55" s="161"/>
      <c r="S55" s="161"/>
      <c r="T55" s="161"/>
      <c r="U55" s="221"/>
      <c r="V55" s="162"/>
      <c r="W55" s="222"/>
      <c r="X55" s="160"/>
      <c r="Y55" s="220"/>
      <c r="Z55" s="161"/>
      <c r="AA55" s="161"/>
      <c r="AB55" s="164" t="s">
        <v>26</v>
      </c>
      <c r="AC55" s="219"/>
      <c r="AD55" s="162"/>
      <c r="AE55" s="222"/>
      <c r="AF55" s="160"/>
      <c r="AG55" s="162"/>
    </row>
    <row r="56" spans="2:33" s="148" customFormat="1" ht="12.65" customHeight="1" x14ac:dyDescent="0.25">
      <c r="B56" s="298"/>
      <c r="C56" s="166" t="s">
        <v>27</v>
      </c>
      <c r="D56" s="167">
        <f t="shared" ref="D56:L56" si="12">D57-28</f>
        <v>46080</v>
      </c>
      <c r="E56" s="225"/>
      <c r="F56" s="168">
        <f t="shared" si="12"/>
        <v>46080</v>
      </c>
      <c r="G56" s="168"/>
      <c r="H56" s="168">
        <f t="shared" si="12"/>
        <v>46080</v>
      </c>
      <c r="I56" s="168"/>
      <c r="J56" s="168">
        <f t="shared" si="12"/>
        <v>46080</v>
      </c>
      <c r="K56" s="186"/>
      <c r="L56" s="169">
        <f t="shared" si="12"/>
        <v>46080</v>
      </c>
      <c r="M56" s="226"/>
      <c r="N56" s="167">
        <f t="shared" ref="N56:AD56" si="13">N57-28</f>
        <v>46080</v>
      </c>
      <c r="O56" s="225"/>
      <c r="P56" s="168">
        <f t="shared" si="13"/>
        <v>46080</v>
      </c>
      <c r="Q56" s="168"/>
      <c r="R56" s="168">
        <f t="shared" si="13"/>
        <v>46080</v>
      </c>
      <c r="S56" s="168"/>
      <c r="T56" s="168">
        <f t="shared" si="13"/>
        <v>46080</v>
      </c>
      <c r="U56" s="186"/>
      <c r="V56" s="169">
        <f t="shared" si="13"/>
        <v>46080</v>
      </c>
      <c r="W56" s="226"/>
      <c r="X56" s="167">
        <f t="shared" si="13"/>
        <v>46080</v>
      </c>
      <c r="Y56" s="225"/>
      <c r="Z56" s="168">
        <f t="shared" si="13"/>
        <v>46080</v>
      </c>
      <c r="AA56" s="168"/>
      <c r="AB56" s="171" t="s">
        <v>26</v>
      </c>
      <c r="AC56" s="190"/>
      <c r="AD56" s="169">
        <f t="shared" si="13"/>
        <v>46080</v>
      </c>
      <c r="AE56" s="226"/>
      <c r="AF56" s="167">
        <f>AF57-28</f>
        <v>46114</v>
      </c>
      <c r="AG56" s="169">
        <f>AG57-28</f>
        <v>46114</v>
      </c>
    </row>
    <row r="57" spans="2:33" s="148" customFormat="1" x14ac:dyDescent="0.25">
      <c r="B57" s="298"/>
      <c r="C57" s="166" t="s">
        <v>29</v>
      </c>
      <c r="D57" s="167">
        <v>46108</v>
      </c>
      <c r="E57" s="225"/>
      <c r="F57" s="168">
        <v>46108</v>
      </c>
      <c r="G57" s="168"/>
      <c r="H57" s="168">
        <v>46108</v>
      </c>
      <c r="I57" s="168"/>
      <c r="J57" s="168">
        <v>46108</v>
      </c>
      <c r="K57" s="186"/>
      <c r="L57" s="169">
        <v>46108</v>
      </c>
      <c r="M57" s="226"/>
      <c r="N57" s="167">
        <v>46108</v>
      </c>
      <c r="O57" s="225"/>
      <c r="P57" s="168">
        <v>46108</v>
      </c>
      <c r="Q57" s="168"/>
      <c r="R57" s="168">
        <v>46108</v>
      </c>
      <c r="S57" s="168"/>
      <c r="T57" s="168">
        <v>46108</v>
      </c>
      <c r="U57" s="186"/>
      <c r="V57" s="169">
        <v>46108</v>
      </c>
      <c r="W57" s="226"/>
      <c r="X57" s="167">
        <v>46108</v>
      </c>
      <c r="Y57" s="225"/>
      <c r="Z57" s="168">
        <v>46108</v>
      </c>
      <c r="AA57" s="168"/>
      <c r="AB57" s="171" t="s">
        <v>26</v>
      </c>
      <c r="AC57" s="190"/>
      <c r="AD57" s="169">
        <v>46108</v>
      </c>
      <c r="AE57" s="226"/>
      <c r="AF57" s="167">
        <v>46142</v>
      </c>
      <c r="AG57" s="169">
        <v>46142</v>
      </c>
    </row>
    <row r="58" spans="2:33" s="148" customFormat="1" hidden="1" x14ac:dyDescent="0.25">
      <c r="B58" s="298"/>
      <c r="C58" s="166" t="s">
        <v>30</v>
      </c>
      <c r="D58" s="173"/>
      <c r="E58" s="229"/>
      <c r="F58" s="174"/>
      <c r="G58" s="174"/>
      <c r="H58" s="174"/>
      <c r="I58" s="174"/>
      <c r="J58" s="174"/>
      <c r="K58" s="189"/>
      <c r="L58" s="175"/>
      <c r="M58" s="230"/>
      <c r="N58" s="173"/>
      <c r="O58" s="229"/>
      <c r="P58" s="174"/>
      <c r="Q58" s="174"/>
      <c r="R58" s="174"/>
      <c r="S58" s="174"/>
      <c r="T58" s="174"/>
      <c r="U58" s="189"/>
      <c r="V58" s="175"/>
      <c r="W58" s="230"/>
      <c r="X58" s="173"/>
      <c r="Y58" s="229"/>
      <c r="Z58" s="174"/>
      <c r="AA58" s="174"/>
      <c r="AB58" s="171" t="s">
        <v>26</v>
      </c>
      <c r="AC58" s="190"/>
      <c r="AD58" s="175"/>
      <c r="AE58" s="230"/>
      <c r="AF58" s="173"/>
      <c r="AG58" s="175"/>
    </row>
    <row r="59" spans="2:33" s="148" customFormat="1" x14ac:dyDescent="0.25">
      <c r="B59" s="298"/>
      <c r="C59" s="166" t="s">
        <v>31</v>
      </c>
      <c r="D59" s="170" t="s">
        <v>26</v>
      </c>
      <c r="E59" s="227"/>
      <c r="F59" s="171" t="s">
        <v>26</v>
      </c>
      <c r="G59" s="171"/>
      <c r="H59" s="171" t="s">
        <v>26</v>
      </c>
      <c r="I59" s="171"/>
      <c r="J59" s="171" t="s">
        <v>26</v>
      </c>
      <c r="K59" s="190"/>
      <c r="L59" s="172" t="s">
        <v>26</v>
      </c>
      <c r="M59" s="228"/>
      <c r="N59" s="170" t="s">
        <v>26</v>
      </c>
      <c r="O59" s="227"/>
      <c r="P59" s="171" t="s">
        <v>26</v>
      </c>
      <c r="Q59" s="171"/>
      <c r="R59" s="168">
        <v>46136</v>
      </c>
      <c r="S59" s="168"/>
      <c r="T59" s="171" t="s">
        <v>26</v>
      </c>
      <c r="U59" s="190"/>
      <c r="V59" s="169">
        <v>46153</v>
      </c>
      <c r="W59" s="244">
        <f>V59-V57</f>
        <v>45</v>
      </c>
      <c r="X59" s="170" t="s">
        <v>26</v>
      </c>
      <c r="Y59" s="227"/>
      <c r="Z59" s="168">
        <v>46157</v>
      </c>
      <c r="AA59" s="168"/>
      <c r="AB59" s="171" t="s">
        <v>26</v>
      </c>
      <c r="AC59" s="190"/>
      <c r="AD59" s="169">
        <v>46157</v>
      </c>
      <c r="AE59" s="226"/>
      <c r="AF59" s="170" t="s">
        <v>26</v>
      </c>
      <c r="AG59" s="172" t="s">
        <v>26</v>
      </c>
    </row>
    <row r="60" spans="2:33" s="148" customFormat="1" x14ac:dyDescent="0.25">
      <c r="B60" s="298"/>
      <c r="C60" s="166" t="s">
        <v>32</v>
      </c>
      <c r="D60" s="170" t="s">
        <v>26</v>
      </c>
      <c r="E60" s="227"/>
      <c r="F60" s="171" t="s">
        <v>26</v>
      </c>
      <c r="G60" s="171"/>
      <c r="H60" s="171" t="s">
        <v>26</v>
      </c>
      <c r="I60" s="171"/>
      <c r="J60" s="171" t="s">
        <v>26</v>
      </c>
      <c r="K60" s="190"/>
      <c r="L60" s="172" t="s">
        <v>26</v>
      </c>
      <c r="M60" s="228"/>
      <c r="N60" s="170" t="s">
        <v>26</v>
      </c>
      <c r="O60" s="227"/>
      <c r="P60" s="171" t="s">
        <v>26</v>
      </c>
      <c r="Q60" s="171"/>
      <c r="R60" s="168">
        <f>R59+10</f>
        <v>46146</v>
      </c>
      <c r="S60" s="168"/>
      <c r="T60" s="171" t="s">
        <v>26</v>
      </c>
      <c r="U60" s="190"/>
      <c r="V60" s="169">
        <f>V59+7</f>
        <v>46160</v>
      </c>
      <c r="W60" s="244">
        <f>V60-V59</f>
        <v>7</v>
      </c>
      <c r="X60" s="170" t="s">
        <v>26</v>
      </c>
      <c r="Y60" s="227"/>
      <c r="Z60" s="168">
        <f>Z59+10</f>
        <v>46167</v>
      </c>
      <c r="AA60" s="168"/>
      <c r="AB60" s="171" t="s">
        <v>26</v>
      </c>
      <c r="AC60" s="190"/>
      <c r="AD60" s="169">
        <f>AD59+10</f>
        <v>46167</v>
      </c>
      <c r="AE60" s="226"/>
      <c r="AF60" s="170" t="s">
        <v>26</v>
      </c>
      <c r="AG60" s="172" t="s">
        <v>26</v>
      </c>
    </row>
    <row r="61" spans="2:33" s="148" customFormat="1" x14ac:dyDescent="0.25">
      <c r="B61" s="298"/>
      <c r="C61" s="166" t="s">
        <v>33</v>
      </c>
      <c r="D61" s="170" t="s">
        <v>26</v>
      </c>
      <c r="E61" s="227"/>
      <c r="F61" s="171" t="s">
        <v>26</v>
      </c>
      <c r="G61" s="171"/>
      <c r="H61" s="171" t="s">
        <v>26</v>
      </c>
      <c r="I61" s="171"/>
      <c r="J61" s="171" t="s">
        <v>26</v>
      </c>
      <c r="K61" s="190"/>
      <c r="L61" s="172" t="s">
        <v>26</v>
      </c>
      <c r="M61" s="228"/>
      <c r="N61" s="170" t="s">
        <v>26</v>
      </c>
      <c r="O61" s="227"/>
      <c r="P61" s="171" t="s">
        <v>26</v>
      </c>
      <c r="Q61" s="171"/>
      <c r="R61" s="171" t="s">
        <v>26</v>
      </c>
      <c r="S61" s="171"/>
      <c r="T61" s="171" t="s">
        <v>26</v>
      </c>
      <c r="U61" s="190"/>
      <c r="V61" s="169">
        <f>V60</f>
        <v>46160</v>
      </c>
      <c r="W61" s="244">
        <f>V62-V61</f>
        <v>7</v>
      </c>
      <c r="X61" s="170" t="s">
        <v>26</v>
      </c>
      <c r="Y61" s="227"/>
      <c r="Z61" s="171" t="s">
        <v>26</v>
      </c>
      <c r="AA61" s="171"/>
      <c r="AB61" s="171" t="s">
        <v>26</v>
      </c>
      <c r="AC61" s="190"/>
      <c r="AD61" s="172" t="s">
        <v>26</v>
      </c>
      <c r="AE61" s="228"/>
      <c r="AF61" s="170" t="s">
        <v>26</v>
      </c>
      <c r="AG61" s="172" t="s">
        <v>26</v>
      </c>
    </row>
    <row r="62" spans="2:33" s="148" customFormat="1" x14ac:dyDescent="0.25">
      <c r="B62" s="298"/>
      <c r="C62" s="166" t="s">
        <v>34</v>
      </c>
      <c r="D62" s="170" t="s">
        <v>26</v>
      </c>
      <c r="E62" s="227"/>
      <c r="F62" s="171" t="s">
        <v>26</v>
      </c>
      <c r="G62" s="171"/>
      <c r="H62" s="171" t="s">
        <v>26</v>
      </c>
      <c r="I62" s="171"/>
      <c r="J62" s="171" t="s">
        <v>26</v>
      </c>
      <c r="K62" s="190"/>
      <c r="L62" s="172" t="s">
        <v>26</v>
      </c>
      <c r="M62" s="228"/>
      <c r="N62" s="170" t="s">
        <v>26</v>
      </c>
      <c r="O62" s="227"/>
      <c r="P62" s="171" t="s">
        <v>26</v>
      </c>
      <c r="Q62" s="171"/>
      <c r="R62" s="171" t="s">
        <v>26</v>
      </c>
      <c r="S62" s="171"/>
      <c r="T62" s="171" t="s">
        <v>26</v>
      </c>
      <c r="U62" s="190"/>
      <c r="V62" s="169">
        <f>V61+7</f>
        <v>46167</v>
      </c>
      <c r="W62" s="244">
        <f>V62-V57</f>
        <v>59</v>
      </c>
      <c r="X62" s="170" t="s">
        <v>26</v>
      </c>
      <c r="Y62" s="227"/>
      <c r="Z62" s="171" t="s">
        <v>26</v>
      </c>
      <c r="AA62" s="171"/>
      <c r="AB62" s="171" t="s">
        <v>26</v>
      </c>
      <c r="AC62" s="190"/>
      <c r="AD62" s="172" t="s">
        <v>26</v>
      </c>
      <c r="AE62" s="228"/>
      <c r="AF62" s="170" t="s">
        <v>26</v>
      </c>
      <c r="AG62" s="172" t="s">
        <v>26</v>
      </c>
    </row>
    <row r="63" spans="2:33" s="148" customFormat="1" x14ac:dyDescent="0.25">
      <c r="B63" s="298"/>
      <c r="C63" s="166" t="s">
        <v>35</v>
      </c>
      <c r="D63" s="167">
        <v>46182</v>
      </c>
      <c r="E63" s="225"/>
      <c r="F63" s="168">
        <v>46182</v>
      </c>
      <c r="G63" s="168"/>
      <c r="H63" s="168">
        <v>46183</v>
      </c>
      <c r="I63" s="168"/>
      <c r="J63" s="168">
        <v>46183</v>
      </c>
      <c r="K63" s="186"/>
      <c r="L63" s="169">
        <v>46184</v>
      </c>
      <c r="M63" s="226"/>
      <c r="N63" s="167">
        <v>46168</v>
      </c>
      <c r="O63" s="225"/>
      <c r="P63" s="168">
        <v>46177</v>
      </c>
      <c r="Q63" s="168"/>
      <c r="R63" s="168">
        <v>46176</v>
      </c>
      <c r="S63" s="168"/>
      <c r="T63" s="168">
        <v>46175</v>
      </c>
      <c r="U63" s="186"/>
      <c r="V63" s="172" t="s">
        <v>26</v>
      </c>
      <c r="W63" s="228"/>
      <c r="X63" s="167">
        <v>46174</v>
      </c>
      <c r="Y63" s="225"/>
      <c r="Z63" s="171" t="s">
        <v>26</v>
      </c>
      <c r="AA63" s="171"/>
      <c r="AB63" s="171" t="s">
        <v>26</v>
      </c>
      <c r="AC63" s="190"/>
      <c r="AD63" s="172" t="s">
        <v>26</v>
      </c>
      <c r="AE63" s="228"/>
      <c r="AF63" s="167">
        <v>46246</v>
      </c>
      <c r="AG63" s="169">
        <v>46245</v>
      </c>
    </row>
    <row r="64" spans="2:33" s="148" customFormat="1" ht="13" thickBot="1" x14ac:dyDescent="0.3">
      <c r="B64" s="303"/>
      <c r="C64" s="176" t="s">
        <v>36</v>
      </c>
      <c r="D64" s="177">
        <v>46191</v>
      </c>
      <c r="E64" s="231"/>
      <c r="F64" s="178">
        <v>46191</v>
      </c>
      <c r="G64" s="178"/>
      <c r="H64" s="178">
        <v>46191</v>
      </c>
      <c r="I64" s="178"/>
      <c r="J64" s="178">
        <v>46191</v>
      </c>
      <c r="K64" s="192"/>
      <c r="L64" s="179">
        <v>46191</v>
      </c>
      <c r="M64" s="232"/>
      <c r="N64" s="177">
        <v>46191</v>
      </c>
      <c r="O64" s="231"/>
      <c r="P64" s="178">
        <v>46191</v>
      </c>
      <c r="Q64" s="178"/>
      <c r="R64" s="178">
        <v>46191</v>
      </c>
      <c r="S64" s="178"/>
      <c r="T64" s="178">
        <v>46191</v>
      </c>
      <c r="U64" s="192"/>
      <c r="V64" s="179">
        <v>46191</v>
      </c>
      <c r="W64" s="232"/>
      <c r="X64" s="177">
        <v>46191</v>
      </c>
      <c r="Y64" s="231"/>
      <c r="Z64" s="178">
        <v>46191</v>
      </c>
      <c r="AA64" s="178"/>
      <c r="AB64" s="181" t="s">
        <v>26</v>
      </c>
      <c r="AC64" s="235"/>
      <c r="AD64" s="179">
        <v>46191</v>
      </c>
      <c r="AE64" s="232"/>
      <c r="AF64" s="246" t="s">
        <v>51</v>
      </c>
      <c r="AG64" s="247" t="s">
        <v>51</v>
      </c>
    </row>
    <row r="65" spans="2:33" s="148" customFormat="1" ht="13.4" hidden="1" customHeight="1" x14ac:dyDescent="0.25">
      <c r="B65" s="297" t="s">
        <v>44</v>
      </c>
      <c r="C65" s="199" t="s">
        <v>24</v>
      </c>
      <c r="D65" s="200">
        <v>46198</v>
      </c>
      <c r="E65" s="248"/>
      <c r="F65" s="201">
        <v>46198</v>
      </c>
      <c r="G65" s="201"/>
      <c r="H65" s="201">
        <v>46198</v>
      </c>
      <c r="I65" s="201"/>
      <c r="J65" s="201">
        <v>46198</v>
      </c>
      <c r="K65" s="249"/>
      <c r="L65" s="202">
        <v>46198</v>
      </c>
      <c r="M65" s="250"/>
      <c r="N65" s="200">
        <v>46198</v>
      </c>
      <c r="O65" s="248"/>
      <c r="P65" s="201">
        <v>46198</v>
      </c>
      <c r="Q65" s="201"/>
      <c r="R65" s="201">
        <v>46198</v>
      </c>
      <c r="S65" s="201"/>
      <c r="T65" s="201">
        <v>46198</v>
      </c>
      <c r="U65" s="249"/>
      <c r="V65" s="202">
        <v>46198</v>
      </c>
      <c r="W65" s="250"/>
      <c r="X65" s="203" t="s">
        <v>26</v>
      </c>
      <c r="Y65" s="251"/>
      <c r="Z65" s="204" t="s">
        <v>26</v>
      </c>
      <c r="AA65" s="204"/>
      <c r="AB65" s="201">
        <v>46198</v>
      </c>
      <c r="AC65" s="249"/>
      <c r="AD65" s="202">
        <v>46198</v>
      </c>
      <c r="AE65" s="250"/>
      <c r="AF65" s="205"/>
      <c r="AG65" s="206"/>
    </row>
    <row r="66" spans="2:33" s="148" customFormat="1" x14ac:dyDescent="0.25">
      <c r="B66" s="298"/>
      <c r="C66" s="207" t="s">
        <v>27</v>
      </c>
      <c r="D66" s="208">
        <f t="shared" ref="D66:L66" si="14">D67-28</f>
        <v>46170</v>
      </c>
      <c r="E66" s="252"/>
      <c r="F66" s="209">
        <f t="shared" si="14"/>
        <v>46170</v>
      </c>
      <c r="G66" s="209"/>
      <c r="H66" s="209">
        <f t="shared" si="14"/>
        <v>46170</v>
      </c>
      <c r="I66" s="209"/>
      <c r="J66" s="209">
        <f t="shared" si="14"/>
        <v>46170</v>
      </c>
      <c r="K66" s="253"/>
      <c r="L66" s="210">
        <f t="shared" si="14"/>
        <v>46170</v>
      </c>
      <c r="M66" s="239"/>
      <c r="N66" s="208">
        <f t="shared" ref="N66:T66" si="15">N67-28</f>
        <v>46170</v>
      </c>
      <c r="O66" s="252"/>
      <c r="P66" s="209">
        <f t="shared" si="15"/>
        <v>46170</v>
      </c>
      <c r="Q66" s="209"/>
      <c r="R66" s="209">
        <f t="shared" si="15"/>
        <v>46170</v>
      </c>
      <c r="S66" s="209"/>
      <c r="T66" s="209">
        <f t="shared" si="15"/>
        <v>46170</v>
      </c>
      <c r="U66" s="253"/>
      <c r="V66" s="211">
        <v>46170</v>
      </c>
      <c r="W66" s="242"/>
      <c r="X66" s="254" t="s">
        <v>26</v>
      </c>
      <c r="Y66" s="255"/>
      <c r="Z66" s="256" t="s">
        <v>26</v>
      </c>
      <c r="AA66" s="256"/>
      <c r="AB66" s="209">
        <f t="shared" ref="AB66:AD66" si="16">AB67-28</f>
        <v>46170</v>
      </c>
      <c r="AC66" s="253"/>
      <c r="AD66" s="210">
        <f t="shared" si="16"/>
        <v>46170</v>
      </c>
      <c r="AE66" s="239"/>
      <c r="AF66" s="170" t="s">
        <v>26</v>
      </c>
      <c r="AG66" s="172" t="s">
        <v>26</v>
      </c>
    </row>
    <row r="67" spans="2:33" s="148" customFormat="1" x14ac:dyDescent="0.25">
      <c r="B67" s="298"/>
      <c r="C67" s="166" t="s">
        <v>29</v>
      </c>
      <c r="D67" s="167">
        <v>46198</v>
      </c>
      <c r="E67" s="225"/>
      <c r="F67" s="168">
        <v>46198</v>
      </c>
      <c r="G67" s="168"/>
      <c r="H67" s="168">
        <v>46198</v>
      </c>
      <c r="I67" s="168"/>
      <c r="J67" s="168">
        <v>46198</v>
      </c>
      <c r="K67" s="186"/>
      <c r="L67" s="169">
        <v>46198</v>
      </c>
      <c r="M67" s="226"/>
      <c r="N67" s="167">
        <v>46198</v>
      </c>
      <c r="O67" s="225"/>
      <c r="P67" s="168">
        <v>46198</v>
      </c>
      <c r="Q67" s="168"/>
      <c r="R67" s="168">
        <v>46198</v>
      </c>
      <c r="S67" s="168"/>
      <c r="T67" s="168">
        <v>46198</v>
      </c>
      <c r="U67" s="186"/>
      <c r="V67" s="196">
        <v>46198</v>
      </c>
      <c r="W67" s="243"/>
      <c r="X67" s="170" t="s">
        <v>26</v>
      </c>
      <c r="Y67" s="227"/>
      <c r="Z67" s="171" t="s">
        <v>26</v>
      </c>
      <c r="AA67" s="171"/>
      <c r="AB67" s="168">
        <v>46198</v>
      </c>
      <c r="AC67" s="186"/>
      <c r="AD67" s="169">
        <v>46198</v>
      </c>
      <c r="AE67" s="226"/>
      <c r="AF67" s="170" t="s">
        <v>26</v>
      </c>
      <c r="AG67" s="172" t="s">
        <v>26</v>
      </c>
    </row>
    <row r="68" spans="2:33" s="148" customFormat="1" hidden="1" x14ac:dyDescent="0.25">
      <c r="B68" s="298"/>
      <c r="C68" s="166" t="s">
        <v>30</v>
      </c>
      <c r="D68" s="173"/>
      <c r="E68" s="229"/>
      <c r="F68" s="174"/>
      <c r="G68" s="174"/>
      <c r="H68" s="174"/>
      <c r="I68" s="174"/>
      <c r="J68" s="174"/>
      <c r="K68" s="189"/>
      <c r="L68" s="175"/>
      <c r="M68" s="230"/>
      <c r="N68" s="173"/>
      <c r="O68" s="229"/>
      <c r="P68" s="174"/>
      <c r="Q68" s="174"/>
      <c r="R68" s="174"/>
      <c r="S68" s="174"/>
      <c r="T68" s="174"/>
      <c r="U68" s="189"/>
      <c r="V68" s="172" t="s">
        <v>26</v>
      </c>
      <c r="W68" s="228"/>
      <c r="X68" s="170" t="s">
        <v>26</v>
      </c>
      <c r="Y68" s="227"/>
      <c r="Z68" s="171" t="s">
        <v>26</v>
      </c>
      <c r="AA68" s="171"/>
      <c r="AB68" s="174"/>
      <c r="AC68" s="189"/>
      <c r="AD68" s="175"/>
      <c r="AE68" s="230"/>
      <c r="AF68" s="170" t="s">
        <v>26</v>
      </c>
      <c r="AG68" s="172" t="s">
        <v>26</v>
      </c>
    </row>
    <row r="69" spans="2:33" s="148" customFormat="1" x14ac:dyDescent="0.25">
      <c r="B69" s="298"/>
      <c r="C69" s="166" t="s">
        <v>31</v>
      </c>
      <c r="D69" s="170" t="s">
        <v>26</v>
      </c>
      <c r="E69" s="227"/>
      <c r="F69" s="171" t="s">
        <v>26</v>
      </c>
      <c r="G69" s="171"/>
      <c r="H69" s="171" t="s">
        <v>26</v>
      </c>
      <c r="I69" s="171"/>
      <c r="J69" s="171" t="s">
        <v>26</v>
      </c>
      <c r="K69" s="190"/>
      <c r="L69" s="172" t="s">
        <v>26</v>
      </c>
      <c r="M69" s="228"/>
      <c r="N69" s="170" t="s">
        <v>26</v>
      </c>
      <c r="O69" s="227"/>
      <c r="P69" s="171" t="s">
        <v>26</v>
      </c>
      <c r="Q69" s="171"/>
      <c r="R69" s="168">
        <v>46227</v>
      </c>
      <c r="S69" s="168"/>
      <c r="T69" s="171" t="s">
        <v>26</v>
      </c>
      <c r="U69" s="190"/>
      <c r="V69" s="196">
        <v>46244</v>
      </c>
      <c r="W69" s="243"/>
      <c r="X69" s="170" t="s">
        <v>26</v>
      </c>
      <c r="Y69" s="227"/>
      <c r="Z69" s="171" t="s">
        <v>26</v>
      </c>
      <c r="AA69" s="171"/>
      <c r="AB69" s="168">
        <v>46248</v>
      </c>
      <c r="AC69" s="186"/>
      <c r="AD69" s="169">
        <v>46248</v>
      </c>
      <c r="AE69" s="226"/>
      <c r="AF69" s="170" t="s">
        <v>26</v>
      </c>
      <c r="AG69" s="172" t="s">
        <v>26</v>
      </c>
    </row>
    <row r="70" spans="2:33" s="148" customFormat="1" x14ac:dyDescent="0.25">
      <c r="B70" s="298"/>
      <c r="C70" s="166" t="s">
        <v>32</v>
      </c>
      <c r="D70" s="170" t="s">
        <v>26</v>
      </c>
      <c r="E70" s="227"/>
      <c r="F70" s="171" t="s">
        <v>26</v>
      </c>
      <c r="G70" s="171"/>
      <c r="H70" s="171" t="s">
        <v>26</v>
      </c>
      <c r="I70" s="171"/>
      <c r="J70" s="171" t="s">
        <v>26</v>
      </c>
      <c r="K70" s="190"/>
      <c r="L70" s="172" t="s">
        <v>26</v>
      </c>
      <c r="M70" s="228"/>
      <c r="N70" s="170" t="s">
        <v>26</v>
      </c>
      <c r="O70" s="227"/>
      <c r="P70" s="171" t="s">
        <v>26</v>
      </c>
      <c r="Q70" s="171"/>
      <c r="R70" s="168">
        <f>R69+10</f>
        <v>46237</v>
      </c>
      <c r="S70" s="168"/>
      <c r="T70" s="171" t="s">
        <v>26</v>
      </c>
      <c r="U70" s="190"/>
      <c r="V70" s="196">
        <v>46251</v>
      </c>
      <c r="W70" s="243"/>
      <c r="X70" s="170" t="s">
        <v>26</v>
      </c>
      <c r="Y70" s="227"/>
      <c r="Z70" s="171" t="s">
        <v>26</v>
      </c>
      <c r="AA70" s="171"/>
      <c r="AB70" s="168">
        <f>AB69+10</f>
        <v>46258</v>
      </c>
      <c r="AC70" s="186"/>
      <c r="AD70" s="169">
        <f>AD69+10</f>
        <v>46258</v>
      </c>
      <c r="AE70" s="226"/>
      <c r="AF70" s="170" t="s">
        <v>26</v>
      </c>
      <c r="AG70" s="172" t="s">
        <v>26</v>
      </c>
    </row>
    <row r="71" spans="2:33" s="148" customFormat="1" x14ac:dyDescent="0.25">
      <c r="B71" s="298"/>
      <c r="C71" s="166" t="s">
        <v>33</v>
      </c>
      <c r="D71" s="170" t="s">
        <v>26</v>
      </c>
      <c r="E71" s="227"/>
      <c r="F71" s="171" t="s">
        <v>26</v>
      </c>
      <c r="G71" s="171"/>
      <c r="H71" s="171" t="s">
        <v>26</v>
      </c>
      <c r="I71" s="171"/>
      <c r="J71" s="171" t="s">
        <v>26</v>
      </c>
      <c r="K71" s="190"/>
      <c r="L71" s="172" t="s">
        <v>26</v>
      </c>
      <c r="M71" s="228"/>
      <c r="N71" s="170" t="s">
        <v>26</v>
      </c>
      <c r="O71" s="227"/>
      <c r="P71" s="171" t="s">
        <v>26</v>
      </c>
      <c r="Q71" s="171"/>
      <c r="R71" s="171" t="s">
        <v>26</v>
      </c>
      <c r="S71" s="171"/>
      <c r="T71" s="171" t="s">
        <v>26</v>
      </c>
      <c r="U71" s="190"/>
      <c r="V71" s="196">
        <v>46251</v>
      </c>
      <c r="W71" s="243"/>
      <c r="X71" s="170" t="s">
        <v>26</v>
      </c>
      <c r="Y71" s="227"/>
      <c r="Z71" s="171" t="s">
        <v>26</v>
      </c>
      <c r="AA71" s="171"/>
      <c r="AB71" s="171" t="s">
        <v>26</v>
      </c>
      <c r="AC71" s="190"/>
      <c r="AD71" s="172" t="s">
        <v>26</v>
      </c>
      <c r="AE71" s="228"/>
      <c r="AF71" s="170" t="s">
        <v>26</v>
      </c>
      <c r="AG71" s="172" t="s">
        <v>26</v>
      </c>
    </row>
    <row r="72" spans="2:33" s="148" customFormat="1" x14ac:dyDescent="0.25">
      <c r="B72" s="298"/>
      <c r="C72" s="166" t="s">
        <v>34</v>
      </c>
      <c r="D72" s="170" t="s">
        <v>26</v>
      </c>
      <c r="E72" s="227"/>
      <c r="F72" s="171" t="s">
        <v>26</v>
      </c>
      <c r="G72" s="171"/>
      <c r="H72" s="171" t="s">
        <v>26</v>
      </c>
      <c r="I72" s="171"/>
      <c r="J72" s="171" t="s">
        <v>26</v>
      </c>
      <c r="K72" s="190"/>
      <c r="L72" s="172" t="s">
        <v>26</v>
      </c>
      <c r="M72" s="228"/>
      <c r="N72" s="170" t="s">
        <v>26</v>
      </c>
      <c r="O72" s="227"/>
      <c r="P72" s="171" t="s">
        <v>26</v>
      </c>
      <c r="Q72" s="171"/>
      <c r="R72" s="171" t="s">
        <v>26</v>
      </c>
      <c r="S72" s="171"/>
      <c r="T72" s="171" t="s">
        <v>26</v>
      </c>
      <c r="U72" s="190"/>
      <c r="V72" s="196">
        <v>46258</v>
      </c>
      <c r="W72" s="243"/>
      <c r="X72" s="170" t="s">
        <v>26</v>
      </c>
      <c r="Y72" s="227"/>
      <c r="Z72" s="171" t="s">
        <v>26</v>
      </c>
      <c r="AA72" s="171"/>
      <c r="AB72" s="171" t="s">
        <v>26</v>
      </c>
      <c r="AC72" s="190"/>
      <c r="AD72" s="172" t="s">
        <v>26</v>
      </c>
      <c r="AE72" s="228"/>
      <c r="AF72" s="170" t="s">
        <v>26</v>
      </c>
      <c r="AG72" s="172" t="s">
        <v>26</v>
      </c>
    </row>
    <row r="73" spans="2:33" s="148" customFormat="1" x14ac:dyDescent="0.25">
      <c r="B73" s="298"/>
      <c r="C73" s="166" t="s">
        <v>35</v>
      </c>
      <c r="D73" s="167">
        <v>46273</v>
      </c>
      <c r="E73" s="225"/>
      <c r="F73" s="168">
        <v>46273</v>
      </c>
      <c r="G73" s="168"/>
      <c r="H73" s="168">
        <v>46274</v>
      </c>
      <c r="I73" s="168"/>
      <c r="J73" s="168">
        <v>46274</v>
      </c>
      <c r="K73" s="186"/>
      <c r="L73" s="169">
        <v>46275</v>
      </c>
      <c r="M73" s="226"/>
      <c r="N73" s="167">
        <v>46259</v>
      </c>
      <c r="O73" s="225"/>
      <c r="P73" s="168">
        <v>46268</v>
      </c>
      <c r="Q73" s="168"/>
      <c r="R73" s="168">
        <v>46267</v>
      </c>
      <c r="S73" s="168"/>
      <c r="T73" s="168">
        <v>46266</v>
      </c>
      <c r="U73" s="186"/>
      <c r="V73" s="172" t="s">
        <v>26</v>
      </c>
      <c r="W73" s="228"/>
      <c r="X73" s="170" t="s">
        <v>26</v>
      </c>
      <c r="Y73" s="227"/>
      <c r="Z73" s="171" t="s">
        <v>26</v>
      </c>
      <c r="AA73" s="171"/>
      <c r="AB73" s="171" t="s">
        <v>26</v>
      </c>
      <c r="AC73" s="190"/>
      <c r="AD73" s="172" t="s">
        <v>26</v>
      </c>
      <c r="AE73" s="228"/>
      <c r="AF73" s="170" t="s">
        <v>26</v>
      </c>
      <c r="AG73" s="172" t="s">
        <v>26</v>
      </c>
    </row>
    <row r="74" spans="2:33" s="148" customFormat="1" ht="13" thickBot="1" x14ac:dyDescent="0.3">
      <c r="B74" s="303"/>
      <c r="C74" s="176" t="s">
        <v>36</v>
      </c>
      <c r="D74" s="177">
        <v>46282</v>
      </c>
      <c r="E74" s="231"/>
      <c r="F74" s="178">
        <v>46282</v>
      </c>
      <c r="G74" s="178"/>
      <c r="H74" s="178">
        <v>46282</v>
      </c>
      <c r="I74" s="178"/>
      <c r="J74" s="178">
        <v>46282</v>
      </c>
      <c r="K74" s="192"/>
      <c r="L74" s="179">
        <v>46282</v>
      </c>
      <c r="M74" s="232"/>
      <c r="N74" s="177">
        <v>46282</v>
      </c>
      <c r="O74" s="231"/>
      <c r="P74" s="178">
        <v>46282</v>
      </c>
      <c r="Q74" s="178"/>
      <c r="R74" s="178">
        <v>46282</v>
      </c>
      <c r="S74" s="178"/>
      <c r="T74" s="178">
        <v>46282</v>
      </c>
      <c r="U74" s="192"/>
      <c r="V74" s="197">
        <v>46282</v>
      </c>
      <c r="W74" s="245"/>
      <c r="X74" s="180" t="s">
        <v>26</v>
      </c>
      <c r="Y74" s="233"/>
      <c r="Z74" s="181" t="s">
        <v>26</v>
      </c>
      <c r="AA74" s="181"/>
      <c r="AB74" s="178">
        <v>46282</v>
      </c>
      <c r="AC74" s="192"/>
      <c r="AD74" s="179">
        <v>46282</v>
      </c>
      <c r="AE74" s="232"/>
      <c r="AF74" s="180" t="s">
        <v>26</v>
      </c>
      <c r="AG74" s="182" t="s">
        <v>26</v>
      </c>
    </row>
    <row r="75" spans="2:33" s="148" customFormat="1" hidden="1" x14ac:dyDescent="0.25">
      <c r="B75" s="304" t="s">
        <v>45</v>
      </c>
      <c r="C75" s="159" t="s">
        <v>24</v>
      </c>
      <c r="D75" s="183"/>
      <c r="E75" s="237"/>
      <c r="F75" s="193"/>
      <c r="G75" s="193"/>
      <c r="H75" s="193"/>
      <c r="I75" s="193"/>
      <c r="J75" s="193"/>
      <c r="K75" s="238"/>
      <c r="L75" s="184"/>
      <c r="M75" s="236"/>
      <c r="N75" s="160"/>
      <c r="O75" s="220"/>
      <c r="P75" s="161"/>
      <c r="Q75" s="161"/>
      <c r="R75" s="161"/>
      <c r="S75" s="161"/>
      <c r="T75" s="161"/>
      <c r="U75" s="221"/>
      <c r="V75" s="162"/>
      <c r="W75" s="222"/>
      <c r="X75" s="160"/>
      <c r="Y75" s="220"/>
      <c r="Z75" s="161"/>
      <c r="AA75" s="161"/>
      <c r="AB75" s="164" t="s">
        <v>26</v>
      </c>
      <c r="AC75" s="219"/>
      <c r="AD75" s="162"/>
      <c r="AE75" s="222"/>
      <c r="AF75" s="160"/>
      <c r="AG75" s="162"/>
    </row>
    <row r="76" spans="2:33" s="148" customFormat="1" x14ac:dyDescent="0.25">
      <c r="B76" s="298"/>
      <c r="C76" s="166" t="s">
        <v>27</v>
      </c>
      <c r="D76" s="187">
        <f t="shared" ref="D76:L76" si="17">D77-28</f>
        <v>46261</v>
      </c>
      <c r="E76" s="240"/>
      <c r="F76" s="194">
        <f t="shared" si="17"/>
        <v>46261</v>
      </c>
      <c r="G76" s="194"/>
      <c r="H76" s="194">
        <f t="shared" si="17"/>
        <v>46261</v>
      </c>
      <c r="I76" s="194"/>
      <c r="J76" s="194">
        <f t="shared" si="17"/>
        <v>46261</v>
      </c>
      <c r="K76" s="241"/>
      <c r="L76" s="188">
        <f t="shared" si="17"/>
        <v>46261</v>
      </c>
      <c r="M76" s="239"/>
      <c r="N76" s="167">
        <f t="shared" ref="N76:Z76" si="18">N77-28</f>
        <v>46261</v>
      </c>
      <c r="O76" s="225"/>
      <c r="P76" s="168">
        <f t="shared" si="18"/>
        <v>46261</v>
      </c>
      <c r="Q76" s="168"/>
      <c r="R76" s="168">
        <f t="shared" si="18"/>
        <v>46261</v>
      </c>
      <c r="S76" s="168"/>
      <c r="T76" s="168">
        <f t="shared" si="18"/>
        <v>46261</v>
      </c>
      <c r="U76" s="186"/>
      <c r="V76" s="169">
        <f t="shared" si="18"/>
        <v>46261</v>
      </c>
      <c r="W76" s="244"/>
      <c r="X76" s="167">
        <f t="shared" si="18"/>
        <v>46261</v>
      </c>
      <c r="Y76" s="225"/>
      <c r="Z76" s="168">
        <f t="shared" si="18"/>
        <v>46261</v>
      </c>
      <c r="AA76" s="168"/>
      <c r="AB76" s="171" t="s">
        <v>26</v>
      </c>
      <c r="AC76" s="190"/>
      <c r="AD76" s="169">
        <f t="shared" ref="AD76" si="19">AD77-28</f>
        <v>46261</v>
      </c>
      <c r="AE76" s="226"/>
      <c r="AF76" s="167">
        <f>AF77-28</f>
        <v>46233</v>
      </c>
      <c r="AG76" s="169">
        <f>AG77-28</f>
        <v>46233</v>
      </c>
    </row>
    <row r="77" spans="2:33" s="148" customFormat="1" x14ac:dyDescent="0.25">
      <c r="B77" s="298"/>
      <c r="C77" s="166" t="s">
        <v>29</v>
      </c>
      <c r="D77" s="167">
        <v>46289</v>
      </c>
      <c r="E77" s="257">
        <f>D77-D76</f>
        <v>28</v>
      </c>
      <c r="F77" s="168">
        <v>46289</v>
      </c>
      <c r="G77" s="257">
        <f>F77-F76</f>
        <v>28</v>
      </c>
      <c r="H77" s="168">
        <v>46289</v>
      </c>
      <c r="I77" s="257">
        <f>H77-H76</f>
        <v>28</v>
      </c>
      <c r="J77" s="168">
        <v>46289</v>
      </c>
      <c r="K77" s="257">
        <f>J77-J76</f>
        <v>28</v>
      </c>
      <c r="L77" s="169">
        <v>46289</v>
      </c>
      <c r="M77" s="257">
        <f>L77-L76</f>
        <v>28</v>
      </c>
      <c r="N77" s="167">
        <v>46289</v>
      </c>
      <c r="O77" s="257">
        <f>N77-N76</f>
        <v>28</v>
      </c>
      <c r="P77" s="168">
        <v>46289</v>
      </c>
      <c r="Q77" s="168"/>
      <c r="R77" s="168">
        <v>46289</v>
      </c>
      <c r="S77" s="168"/>
      <c r="T77" s="168">
        <v>46289</v>
      </c>
      <c r="U77" s="186"/>
      <c r="V77" s="169">
        <v>46289</v>
      </c>
      <c r="W77" s="244"/>
      <c r="X77" s="167">
        <v>46289</v>
      </c>
      <c r="Y77" s="225"/>
      <c r="Z77" s="168">
        <v>46289</v>
      </c>
      <c r="AA77" s="168"/>
      <c r="AB77" s="171" t="s">
        <v>26</v>
      </c>
      <c r="AC77" s="190"/>
      <c r="AD77" s="169">
        <v>46289</v>
      </c>
      <c r="AE77" s="226"/>
      <c r="AF77" s="167">
        <v>46261</v>
      </c>
      <c r="AG77" s="169">
        <v>46261</v>
      </c>
    </row>
    <row r="78" spans="2:33" s="148" customFormat="1" hidden="1" x14ac:dyDescent="0.25">
      <c r="B78" s="298"/>
      <c r="C78" s="166" t="s">
        <v>30</v>
      </c>
      <c r="D78" s="173"/>
      <c r="E78" s="229"/>
      <c r="F78" s="174"/>
      <c r="G78" s="174"/>
      <c r="H78" s="174"/>
      <c r="I78" s="174"/>
      <c r="J78" s="174"/>
      <c r="K78" s="189"/>
      <c r="L78" s="175"/>
      <c r="M78" s="230"/>
      <c r="N78" s="173"/>
      <c r="O78" s="229"/>
      <c r="P78" s="174"/>
      <c r="Q78" s="174"/>
      <c r="R78" s="174"/>
      <c r="S78" s="174"/>
      <c r="T78" s="174"/>
      <c r="U78" s="189"/>
      <c r="V78" s="175"/>
      <c r="W78" s="244"/>
      <c r="X78" s="173"/>
      <c r="Y78" s="229"/>
      <c r="Z78" s="174"/>
      <c r="AA78" s="174"/>
      <c r="AB78" s="171" t="s">
        <v>26</v>
      </c>
      <c r="AC78" s="190"/>
      <c r="AD78" s="175"/>
      <c r="AE78" s="230"/>
      <c r="AF78" s="173"/>
      <c r="AG78" s="175"/>
    </row>
    <row r="79" spans="2:33" s="148" customFormat="1" x14ac:dyDescent="0.25">
      <c r="B79" s="298"/>
      <c r="C79" s="166" t="s">
        <v>31</v>
      </c>
      <c r="D79" s="170" t="s">
        <v>26</v>
      </c>
      <c r="E79" s="227"/>
      <c r="F79" s="171" t="s">
        <v>26</v>
      </c>
      <c r="G79" s="171"/>
      <c r="H79" s="171" t="s">
        <v>26</v>
      </c>
      <c r="I79" s="171"/>
      <c r="J79" s="171" t="s">
        <v>26</v>
      </c>
      <c r="K79" s="190"/>
      <c r="L79" s="172" t="s">
        <v>26</v>
      </c>
      <c r="M79" s="228"/>
      <c r="N79" s="170" t="s">
        <v>26</v>
      </c>
      <c r="O79" s="227"/>
      <c r="P79" s="171" t="s">
        <v>26</v>
      </c>
      <c r="Q79" s="171"/>
      <c r="R79" s="168">
        <v>46318</v>
      </c>
      <c r="S79" s="168"/>
      <c r="T79" s="171" t="s">
        <v>26</v>
      </c>
      <c r="U79" s="190"/>
      <c r="V79" s="169">
        <v>46335</v>
      </c>
      <c r="W79" s="244">
        <f>V79-V77</f>
        <v>46</v>
      </c>
      <c r="X79" s="170" t="s">
        <v>26</v>
      </c>
      <c r="Y79" s="227"/>
      <c r="Z79" s="168">
        <v>46339</v>
      </c>
      <c r="AA79" s="258">
        <f>Z79-Z77</f>
        <v>50</v>
      </c>
      <c r="AB79" s="171" t="s">
        <v>26</v>
      </c>
      <c r="AC79" s="190"/>
      <c r="AD79" s="169">
        <v>46339</v>
      </c>
      <c r="AE79" s="258">
        <f>AD79-AD77</f>
        <v>50</v>
      </c>
      <c r="AF79" s="170" t="s">
        <v>26</v>
      </c>
      <c r="AG79" s="172" t="s">
        <v>26</v>
      </c>
    </row>
    <row r="80" spans="2:33" s="148" customFormat="1" x14ac:dyDescent="0.25">
      <c r="B80" s="298"/>
      <c r="C80" s="166" t="s">
        <v>32</v>
      </c>
      <c r="D80" s="170" t="s">
        <v>26</v>
      </c>
      <c r="E80" s="227"/>
      <c r="F80" s="171" t="s">
        <v>26</v>
      </c>
      <c r="G80" s="171"/>
      <c r="H80" s="171" t="s">
        <v>26</v>
      </c>
      <c r="I80" s="171"/>
      <c r="J80" s="171" t="s">
        <v>26</v>
      </c>
      <c r="K80" s="190"/>
      <c r="L80" s="172" t="s">
        <v>26</v>
      </c>
      <c r="M80" s="228"/>
      <c r="N80" s="170" t="s">
        <v>26</v>
      </c>
      <c r="O80" s="227"/>
      <c r="P80" s="171" t="s">
        <v>26</v>
      </c>
      <c r="Q80" s="171"/>
      <c r="R80" s="168">
        <f>R79+10</f>
        <v>46328</v>
      </c>
      <c r="S80" s="168"/>
      <c r="T80" s="171" t="s">
        <v>26</v>
      </c>
      <c r="U80" s="190"/>
      <c r="V80" s="169">
        <f>V79+7</f>
        <v>46342</v>
      </c>
      <c r="W80" s="244">
        <f>V80-V79</f>
        <v>7</v>
      </c>
      <c r="X80" s="170" t="s">
        <v>26</v>
      </c>
      <c r="Y80" s="227"/>
      <c r="Z80" s="168">
        <f>Z79+10</f>
        <v>46349</v>
      </c>
      <c r="AA80" s="258">
        <f>Z80-Z79</f>
        <v>10</v>
      </c>
      <c r="AB80" s="171" t="s">
        <v>26</v>
      </c>
      <c r="AC80" s="190"/>
      <c r="AD80" s="169">
        <f>AD79+10</f>
        <v>46349</v>
      </c>
      <c r="AE80" s="258">
        <f>AD80-AD79</f>
        <v>10</v>
      </c>
      <c r="AF80" s="170" t="s">
        <v>26</v>
      </c>
      <c r="AG80" s="172" t="s">
        <v>26</v>
      </c>
    </row>
    <row r="81" spans="2:34" s="148" customFormat="1" x14ac:dyDescent="0.25">
      <c r="B81" s="298"/>
      <c r="C81" s="166" t="s">
        <v>33</v>
      </c>
      <c r="D81" s="170" t="s">
        <v>26</v>
      </c>
      <c r="E81" s="227"/>
      <c r="F81" s="171" t="s">
        <v>26</v>
      </c>
      <c r="G81" s="171"/>
      <c r="H81" s="171" t="s">
        <v>26</v>
      </c>
      <c r="I81" s="171"/>
      <c r="J81" s="171" t="s">
        <v>26</v>
      </c>
      <c r="K81" s="190"/>
      <c r="L81" s="172" t="s">
        <v>26</v>
      </c>
      <c r="M81" s="228"/>
      <c r="N81" s="170" t="s">
        <v>26</v>
      </c>
      <c r="O81" s="227"/>
      <c r="P81" s="171" t="s">
        <v>26</v>
      </c>
      <c r="Q81" s="171"/>
      <c r="R81" s="171" t="s">
        <v>26</v>
      </c>
      <c r="S81" s="171"/>
      <c r="T81" s="171" t="s">
        <v>26</v>
      </c>
      <c r="U81" s="190"/>
      <c r="V81" s="169">
        <f>V80</f>
        <v>46342</v>
      </c>
      <c r="W81" s="244">
        <f>V82-V81</f>
        <v>7</v>
      </c>
      <c r="X81" s="170" t="s">
        <v>26</v>
      </c>
      <c r="Y81" s="227"/>
      <c r="Z81" s="171" t="s">
        <v>26</v>
      </c>
      <c r="AA81" s="171"/>
      <c r="AB81" s="171" t="s">
        <v>26</v>
      </c>
      <c r="AC81" s="190"/>
      <c r="AD81" s="172" t="s">
        <v>26</v>
      </c>
      <c r="AE81" s="228"/>
      <c r="AF81" s="170" t="s">
        <v>26</v>
      </c>
      <c r="AG81" s="172" t="s">
        <v>26</v>
      </c>
      <c r="AH81" s="156"/>
    </row>
    <row r="82" spans="2:34" s="148" customFormat="1" x14ac:dyDescent="0.25">
      <c r="B82" s="298"/>
      <c r="C82" s="166" t="s">
        <v>34</v>
      </c>
      <c r="D82" s="170" t="s">
        <v>26</v>
      </c>
      <c r="E82" s="227"/>
      <c r="F82" s="171" t="s">
        <v>26</v>
      </c>
      <c r="G82" s="171"/>
      <c r="H82" s="171" t="s">
        <v>26</v>
      </c>
      <c r="I82" s="171"/>
      <c r="J82" s="171" t="s">
        <v>26</v>
      </c>
      <c r="K82" s="190"/>
      <c r="L82" s="172" t="s">
        <v>26</v>
      </c>
      <c r="M82" s="228"/>
      <c r="N82" s="170" t="s">
        <v>26</v>
      </c>
      <c r="O82" s="227"/>
      <c r="P82" s="171" t="s">
        <v>26</v>
      </c>
      <c r="Q82" s="171"/>
      <c r="R82" s="171" t="s">
        <v>26</v>
      </c>
      <c r="S82" s="171"/>
      <c r="T82" s="171" t="s">
        <v>26</v>
      </c>
      <c r="U82" s="190"/>
      <c r="V82" s="169">
        <f>V81+7</f>
        <v>46349</v>
      </c>
      <c r="W82" s="244">
        <f>V82-V77</f>
        <v>60</v>
      </c>
      <c r="X82" s="170" t="s">
        <v>26</v>
      </c>
      <c r="Y82" s="227"/>
      <c r="Z82" s="171" t="s">
        <v>26</v>
      </c>
      <c r="AA82" s="171"/>
      <c r="AB82" s="171" t="s">
        <v>26</v>
      </c>
      <c r="AC82" s="190"/>
      <c r="AD82" s="172" t="s">
        <v>26</v>
      </c>
      <c r="AE82" s="228"/>
      <c r="AF82" s="170" t="s">
        <v>26</v>
      </c>
      <c r="AG82" s="172" t="s">
        <v>26</v>
      </c>
      <c r="AH82" s="156"/>
    </row>
    <row r="83" spans="2:34" s="148" customFormat="1" x14ac:dyDescent="0.25">
      <c r="B83" s="298"/>
      <c r="C83" s="166" t="s">
        <v>35</v>
      </c>
      <c r="D83" s="167">
        <v>46364</v>
      </c>
      <c r="E83" s="257">
        <f>D83-D77</f>
        <v>75</v>
      </c>
      <c r="F83" s="168">
        <v>46364</v>
      </c>
      <c r="G83" s="257">
        <f>F83-F77</f>
        <v>75</v>
      </c>
      <c r="H83" s="168">
        <v>46365</v>
      </c>
      <c r="I83" s="257">
        <f>H83-H77</f>
        <v>76</v>
      </c>
      <c r="J83" s="168">
        <v>46365</v>
      </c>
      <c r="K83" s="257">
        <f>J83-J77</f>
        <v>76</v>
      </c>
      <c r="L83" s="169">
        <v>46366</v>
      </c>
      <c r="M83" s="257">
        <f>L83-L77</f>
        <v>77</v>
      </c>
      <c r="N83" s="167">
        <v>46350</v>
      </c>
      <c r="O83" s="257">
        <f>N83-N77</f>
        <v>61</v>
      </c>
      <c r="P83" s="168">
        <v>46359</v>
      </c>
      <c r="Q83" s="257">
        <f>P83-P77</f>
        <v>70</v>
      </c>
      <c r="R83" s="168">
        <v>46358</v>
      </c>
      <c r="S83" s="257">
        <f>R83-R77</f>
        <v>69</v>
      </c>
      <c r="T83" s="168">
        <v>46357</v>
      </c>
      <c r="U83" s="257">
        <f>T83-T77</f>
        <v>68</v>
      </c>
      <c r="V83" s="172" t="s">
        <v>26</v>
      </c>
      <c r="W83" s="259"/>
      <c r="X83" s="167">
        <v>46356</v>
      </c>
      <c r="Y83" s="257">
        <f>X83-X77</f>
        <v>67</v>
      </c>
      <c r="Z83" s="174"/>
      <c r="AA83" s="174"/>
      <c r="AB83" s="171" t="s">
        <v>26</v>
      </c>
      <c r="AC83" s="190"/>
      <c r="AD83" s="172" t="s">
        <v>26</v>
      </c>
      <c r="AE83" s="228"/>
      <c r="AF83" s="167">
        <v>46365</v>
      </c>
      <c r="AG83" s="169">
        <v>46364</v>
      </c>
      <c r="AH83" s="156">
        <f>AG83-AG77</f>
        <v>103</v>
      </c>
    </row>
    <row r="84" spans="2:34" s="148" customFormat="1" ht="13" thickBot="1" x14ac:dyDescent="0.3">
      <c r="B84" s="303"/>
      <c r="C84" s="176" t="s">
        <v>36</v>
      </c>
      <c r="D84" s="177">
        <v>46373</v>
      </c>
      <c r="E84" s="260">
        <f>D84-D83</f>
        <v>9</v>
      </c>
      <c r="F84" s="178">
        <v>46373</v>
      </c>
      <c r="G84" s="260">
        <f>F84-F83</f>
        <v>9</v>
      </c>
      <c r="H84" s="178">
        <v>46373</v>
      </c>
      <c r="I84" s="260">
        <f>H84-H83</f>
        <v>8</v>
      </c>
      <c r="J84" s="178">
        <v>46373</v>
      </c>
      <c r="K84" s="260">
        <f>J84-J83</f>
        <v>8</v>
      </c>
      <c r="L84" s="179">
        <v>46373</v>
      </c>
      <c r="M84" s="260">
        <f>L84-L83</f>
        <v>7</v>
      </c>
      <c r="N84" s="213">
        <v>46373</v>
      </c>
      <c r="O84" s="261">
        <f>N84-N83</f>
        <v>23</v>
      </c>
      <c r="P84" s="214">
        <v>46373</v>
      </c>
      <c r="Q84" s="261">
        <f>P84-P83</f>
        <v>14</v>
      </c>
      <c r="R84" s="214">
        <v>46373</v>
      </c>
      <c r="S84" s="261">
        <f>R84-R83</f>
        <v>15</v>
      </c>
      <c r="T84" s="214">
        <v>46373</v>
      </c>
      <c r="U84" s="261">
        <f>T84-T83</f>
        <v>16</v>
      </c>
      <c r="V84" s="215">
        <v>46373</v>
      </c>
      <c r="W84" s="262"/>
      <c r="X84" s="213">
        <v>46373</v>
      </c>
      <c r="Y84" s="261">
        <f>X84-X83</f>
        <v>17</v>
      </c>
      <c r="Z84" s="214">
        <v>46373</v>
      </c>
      <c r="AA84" s="214"/>
      <c r="AB84" s="216" t="s">
        <v>26</v>
      </c>
      <c r="AC84" s="263"/>
      <c r="AD84" s="215">
        <v>46373</v>
      </c>
      <c r="AE84" s="262"/>
      <c r="AF84" s="246" t="s">
        <v>51</v>
      </c>
      <c r="AG84" s="247" t="s">
        <v>51</v>
      </c>
      <c r="AH84" s="156"/>
    </row>
    <row r="85" spans="2:34" s="148" customFormat="1" x14ac:dyDescent="0.25">
      <c r="B85" s="304" t="s">
        <v>46</v>
      </c>
      <c r="C85" s="217" t="s">
        <v>27</v>
      </c>
      <c r="D85" s="187">
        <f>D86-28</f>
        <v>46359</v>
      </c>
      <c r="E85" s="240"/>
      <c r="F85" s="187">
        <f>F86-28</f>
        <v>46359</v>
      </c>
      <c r="G85" s="194"/>
      <c r="H85" s="187">
        <f>H86-28</f>
        <v>46359</v>
      </c>
      <c r="I85" s="194"/>
      <c r="J85" s="187">
        <f>J86-28</f>
        <v>46359</v>
      </c>
      <c r="K85" s="241"/>
      <c r="L85" s="187">
        <f>L86-28</f>
        <v>46359</v>
      </c>
      <c r="M85" s="264"/>
      <c r="N85" s="187">
        <f>N86-28</f>
        <v>46359</v>
      </c>
      <c r="O85" s="240"/>
      <c r="P85" s="187">
        <f>P86-28</f>
        <v>46359</v>
      </c>
      <c r="Q85" s="194"/>
      <c r="R85" s="187">
        <f>R86-28</f>
        <v>46359</v>
      </c>
      <c r="S85" s="194"/>
      <c r="T85" s="187">
        <f>T86-28</f>
        <v>46359</v>
      </c>
      <c r="U85" s="241"/>
      <c r="V85" s="187">
        <f>V86-28</f>
        <v>46359</v>
      </c>
      <c r="W85" s="264"/>
      <c r="X85" s="163" t="s">
        <v>26</v>
      </c>
      <c r="Y85" s="223"/>
      <c r="Z85" s="164" t="s">
        <v>26</v>
      </c>
      <c r="AA85" s="164"/>
      <c r="AB85" s="187">
        <f>AB86-28</f>
        <v>46359</v>
      </c>
      <c r="AC85" s="241"/>
      <c r="AD85" s="165" t="s">
        <v>26</v>
      </c>
      <c r="AE85" s="224"/>
      <c r="AF85" s="187">
        <f>AF86-28</f>
        <v>46360</v>
      </c>
      <c r="AG85" s="188">
        <v>46360</v>
      </c>
      <c r="AH85" s="156"/>
    </row>
    <row r="86" spans="2:34" s="148" customFormat="1" x14ac:dyDescent="0.25">
      <c r="B86" s="298"/>
      <c r="C86" s="217" t="s">
        <v>29</v>
      </c>
      <c r="D86" s="167">
        <v>46387</v>
      </c>
      <c r="E86" s="257">
        <f>D86-D85</f>
        <v>28</v>
      </c>
      <c r="F86" s="167">
        <v>46387</v>
      </c>
      <c r="G86" s="257">
        <f>F86-F85</f>
        <v>28</v>
      </c>
      <c r="H86" s="167">
        <v>46387</v>
      </c>
      <c r="I86" s="257">
        <f>H86-H85</f>
        <v>28</v>
      </c>
      <c r="J86" s="167">
        <v>46387</v>
      </c>
      <c r="K86" s="257">
        <f>J86-J85</f>
        <v>28</v>
      </c>
      <c r="L86" s="167">
        <v>46387</v>
      </c>
      <c r="M86" s="257">
        <f>L86-L85</f>
        <v>28</v>
      </c>
      <c r="N86" s="167">
        <v>46387</v>
      </c>
      <c r="O86" s="257">
        <f>N86-N85</f>
        <v>28</v>
      </c>
      <c r="P86" s="167">
        <v>46387</v>
      </c>
      <c r="Q86" s="168"/>
      <c r="R86" s="167">
        <v>46387</v>
      </c>
      <c r="S86" s="168"/>
      <c r="T86" s="167">
        <v>46387</v>
      </c>
      <c r="U86" s="186"/>
      <c r="V86" s="167">
        <v>46387</v>
      </c>
      <c r="W86" s="226"/>
      <c r="X86" s="170" t="s">
        <v>26</v>
      </c>
      <c r="Y86" s="227"/>
      <c r="Z86" s="171" t="s">
        <v>26</v>
      </c>
      <c r="AA86" s="171"/>
      <c r="AB86" s="167">
        <v>46387</v>
      </c>
      <c r="AC86" s="257">
        <f>AB86-AB85</f>
        <v>28</v>
      </c>
      <c r="AD86" s="172" t="s">
        <v>26</v>
      </c>
      <c r="AE86" s="228"/>
      <c r="AF86" s="167">
        <v>46388</v>
      </c>
      <c r="AG86" s="169">
        <v>46388</v>
      </c>
      <c r="AH86" s="156"/>
    </row>
    <row r="87" spans="2:34" s="148" customFormat="1" x14ac:dyDescent="0.25">
      <c r="B87" s="298"/>
      <c r="C87" s="217" t="s">
        <v>31</v>
      </c>
      <c r="D87" s="170" t="s">
        <v>26</v>
      </c>
      <c r="E87" s="227"/>
      <c r="F87" s="171" t="s">
        <v>26</v>
      </c>
      <c r="G87" s="171"/>
      <c r="H87" s="171" t="s">
        <v>26</v>
      </c>
      <c r="I87" s="171"/>
      <c r="J87" s="171" t="s">
        <v>26</v>
      </c>
      <c r="K87" s="190"/>
      <c r="L87" s="172" t="s">
        <v>26</v>
      </c>
      <c r="M87" s="228"/>
      <c r="N87" s="227" t="s">
        <v>26</v>
      </c>
      <c r="O87" s="227"/>
      <c r="P87" s="171" t="s">
        <v>26</v>
      </c>
      <c r="Q87" s="171"/>
      <c r="R87" s="174"/>
      <c r="S87" s="174"/>
      <c r="T87" s="171" t="s">
        <v>26</v>
      </c>
      <c r="U87" s="190"/>
      <c r="V87" s="169">
        <f>V86+45</f>
        <v>46432</v>
      </c>
      <c r="W87" s="244">
        <f>V87-V86</f>
        <v>45</v>
      </c>
      <c r="X87" s="170" t="s">
        <v>26</v>
      </c>
      <c r="Y87" s="227"/>
      <c r="Z87" s="171" t="s">
        <v>26</v>
      </c>
      <c r="AA87" s="171"/>
      <c r="AB87" s="185">
        <v>46437</v>
      </c>
      <c r="AC87" s="265">
        <f>AB87-AB86</f>
        <v>50</v>
      </c>
      <c r="AD87" s="172" t="s">
        <v>26</v>
      </c>
      <c r="AE87" s="228"/>
      <c r="AF87" s="170" t="s">
        <v>26</v>
      </c>
      <c r="AG87" s="172" t="s">
        <v>26</v>
      </c>
      <c r="AH87" s="156"/>
    </row>
    <row r="88" spans="2:34" s="148" customFormat="1" x14ac:dyDescent="0.25">
      <c r="B88" s="298"/>
      <c r="C88" s="217" t="s">
        <v>32</v>
      </c>
      <c r="D88" s="170" t="s">
        <v>26</v>
      </c>
      <c r="E88" s="227"/>
      <c r="F88" s="171" t="s">
        <v>26</v>
      </c>
      <c r="G88" s="171"/>
      <c r="H88" s="171" t="s">
        <v>26</v>
      </c>
      <c r="I88" s="171"/>
      <c r="J88" s="171" t="s">
        <v>26</v>
      </c>
      <c r="K88" s="190"/>
      <c r="L88" s="172" t="s">
        <v>26</v>
      </c>
      <c r="M88" s="228"/>
      <c r="N88" s="227" t="s">
        <v>26</v>
      </c>
      <c r="O88" s="227"/>
      <c r="P88" s="171" t="s">
        <v>26</v>
      </c>
      <c r="Q88" s="171"/>
      <c r="R88" s="174"/>
      <c r="S88" s="174"/>
      <c r="T88" s="171" t="s">
        <v>26</v>
      </c>
      <c r="U88" s="190"/>
      <c r="V88" s="169">
        <f>V87+7</f>
        <v>46439</v>
      </c>
      <c r="W88" s="244">
        <f>V88-V87</f>
        <v>7</v>
      </c>
      <c r="X88" s="170" t="s">
        <v>26</v>
      </c>
      <c r="Y88" s="227"/>
      <c r="Z88" s="171" t="s">
        <v>26</v>
      </c>
      <c r="AA88" s="171"/>
      <c r="AB88" s="185">
        <f>AB87+10</f>
        <v>46447</v>
      </c>
      <c r="AC88" s="258">
        <f>AB88-AB87</f>
        <v>10</v>
      </c>
      <c r="AD88" s="172" t="s">
        <v>26</v>
      </c>
      <c r="AE88" s="228"/>
      <c r="AF88" s="170" t="s">
        <v>26</v>
      </c>
      <c r="AG88" s="172" t="s">
        <v>26</v>
      </c>
      <c r="AH88" s="156"/>
    </row>
    <row r="89" spans="2:34" s="148" customFormat="1" x14ac:dyDescent="0.25">
      <c r="B89" s="298"/>
      <c r="C89" s="217" t="s">
        <v>33</v>
      </c>
      <c r="D89" s="170" t="s">
        <v>26</v>
      </c>
      <c r="E89" s="227"/>
      <c r="F89" s="171" t="s">
        <v>26</v>
      </c>
      <c r="G89" s="171"/>
      <c r="H89" s="171" t="s">
        <v>26</v>
      </c>
      <c r="I89" s="171"/>
      <c r="J89" s="171" t="s">
        <v>26</v>
      </c>
      <c r="K89" s="190"/>
      <c r="L89" s="172" t="s">
        <v>26</v>
      </c>
      <c r="M89" s="228"/>
      <c r="N89" s="227" t="s">
        <v>26</v>
      </c>
      <c r="O89" s="227"/>
      <c r="P89" s="171" t="s">
        <v>26</v>
      </c>
      <c r="Q89" s="171"/>
      <c r="R89" s="174"/>
      <c r="S89" s="174"/>
      <c r="T89" s="171" t="s">
        <v>26</v>
      </c>
      <c r="U89" s="190"/>
      <c r="V89" s="169">
        <f>V88</f>
        <v>46439</v>
      </c>
      <c r="W89" s="244">
        <f>V90-V89</f>
        <v>7</v>
      </c>
      <c r="X89" s="170" t="s">
        <v>26</v>
      </c>
      <c r="Y89" s="227"/>
      <c r="Z89" s="171" t="s">
        <v>26</v>
      </c>
      <c r="AA89" s="171"/>
      <c r="AB89" s="171" t="s">
        <v>26</v>
      </c>
      <c r="AC89" s="190"/>
      <c r="AD89" s="172" t="s">
        <v>26</v>
      </c>
      <c r="AE89" s="228"/>
      <c r="AF89" s="170" t="s">
        <v>26</v>
      </c>
      <c r="AG89" s="172" t="s">
        <v>26</v>
      </c>
      <c r="AH89" s="156"/>
    </row>
    <row r="90" spans="2:34" s="148" customFormat="1" x14ac:dyDescent="0.25">
      <c r="B90" s="298"/>
      <c r="C90" s="217" t="s">
        <v>34</v>
      </c>
      <c r="D90" s="170" t="s">
        <v>26</v>
      </c>
      <c r="E90" s="227"/>
      <c r="F90" s="171" t="s">
        <v>26</v>
      </c>
      <c r="G90" s="171"/>
      <c r="H90" s="171" t="s">
        <v>26</v>
      </c>
      <c r="I90" s="171"/>
      <c r="J90" s="171" t="s">
        <v>26</v>
      </c>
      <c r="K90" s="190"/>
      <c r="L90" s="172" t="s">
        <v>26</v>
      </c>
      <c r="M90" s="228"/>
      <c r="N90" s="227" t="s">
        <v>26</v>
      </c>
      <c r="O90" s="227"/>
      <c r="P90" s="171" t="s">
        <v>26</v>
      </c>
      <c r="Q90" s="171"/>
      <c r="R90" s="174"/>
      <c r="S90" s="174"/>
      <c r="T90" s="171" t="s">
        <v>26</v>
      </c>
      <c r="U90" s="190"/>
      <c r="V90" s="169">
        <f>V89+7</f>
        <v>46446</v>
      </c>
      <c r="W90" s="244">
        <f>V90-V86</f>
        <v>59</v>
      </c>
      <c r="X90" s="170" t="s">
        <v>26</v>
      </c>
      <c r="Y90" s="227"/>
      <c r="Z90" s="171" t="s">
        <v>26</v>
      </c>
      <c r="AA90" s="171"/>
      <c r="AB90" s="171" t="s">
        <v>26</v>
      </c>
      <c r="AC90" s="190"/>
      <c r="AD90" s="172" t="s">
        <v>26</v>
      </c>
      <c r="AE90" s="228"/>
      <c r="AF90" s="170" t="s">
        <v>26</v>
      </c>
      <c r="AG90" s="172" t="s">
        <v>26</v>
      </c>
      <c r="AH90" s="156"/>
    </row>
    <row r="91" spans="2:34" s="148" customFormat="1" x14ac:dyDescent="0.25">
      <c r="B91" s="298"/>
      <c r="C91" s="217" t="s">
        <v>35</v>
      </c>
      <c r="D91" s="167">
        <v>46462</v>
      </c>
      <c r="E91" s="257">
        <f>D91-D86</f>
        <v>75</v>
      </c>
      <c r="F91" s="168">
        <v>46462</v>
      </c>
      <c r="G91" s="257">
        <f>F91-F86</f>
        <v>75</v>
      </c>
      <c r="H91" s="168">
        <v>46463</v>
      </c>
      <c r="I91" s="257">
        <f>H91-H86</f>
        <v>76</v>
      </c>
      <c r="J91" s="168">
        <v>46463</v>
      </c>
      <c r="K91" s="257">
        <f>J91-J86</f>
        <v>76</v>
      </c>
      <c r="L91" s="169">
        <v>46464</v>
      </c>
      <c r="M91" s="257">
        <f>L91-L86</f>
        <v>77</v>
      </c>
      <c r="N91" s="225">
        <v>46448</v>
      </c>
      <c r="O91" s="257">
        <f>N91-N86</f>
        <v>61</v>
      </c>
      <c r="P91" s="168">
        <v>46457</v>
      </c>
      <c r="Q91" s="257">
        <f>P91-P86</f>
        <v>70</v>
      </c>
      <c r="R91" s="168">
        <v>46456</v>
      </c>
      <c r="S91" s="257">
        <f>R91-R86</f>
        <v>69</v>
      </c>
      <c r="T91" s="168">
        <v>46455</v>
      </c>
      <c r="U91" s="257">
        <f>T91-T86</f>
        <v>68</v>
      </c>
      <c r="V91" s="171" t="s">
        <v>26</v>
      </c>
      <c r="W91" s="227"/>
      <c r="X91" s="170" t="s">
        <v>26</v>
      </c>
      <c r="Y91" s="227"/>
      <c r="Z91" s="171" t="s">
        <v>26</v>
      </c>
      <c r="AA91" s="171"/>
      <c r="AB91" s="171" t="s">
        <v>26</v>
      </c>
      <c r="AC91" s="190"/>
      <c r="AD91" s="172" t="s">
        <v>26</v>
      </c>
      <c r="AE91" s="228"/>
      <c r="AF91" s="167">
        <v>46491</v>
      </c>
      <c r="AG91" s="169">
        <v>46490</v>
      </c>
      <c r="AH91" s="156">
        <f>AG91-AG86</f>
        <v>102</v>
      </c>
    </row>
    <row r="92" spans="2:34" s="148" customFormat="1" ht="13" thickBot="1" x14ac:dyDescent="0.3">
      <c r="B92" s="298"/>
      <c r="C92" s="218" t="s">
        <v>36</v>
      </c>
      <c r="D92" s="266">
        <f>D91+9</f>
        <v>46471</v>
      </c>
      <c r="E92" s="260">
        <f>D92-D91</f>
        <v>9</v>
      </c>
      <c r="F92" s="214">
        <v>46471</v>
      </c>
      <c r="G92" s="260">
        <f>F92-F91</f>
        <v>9</v>
      </c>
      <c r="H92" s="214">
        <v>46471</v>
      </c>
      <c r="I92" s="260">
        <f>H92-H91</f>
        <v>8</v>
      </c>
      <c r="J92" s="214">
        <v>46471</v>
      </c>
      <c r="K92" s="260">
        <f>J92-J91</f>
        <v>8</v>
      </c>
      <c r="L92" s="215">
        <v>46471</v>
      </c>
      <c r="M92" s="260">
        <f>L92-L91</f>
        <v>7</v>
      </c>
      <c r="N92" s="267">
        <v>46471</v>
      </c>
      <c r="O92" s="261">
        <f>N92-N91</f>
        <v>23</v>
      </c>
      <c r="P92" s="214">
        <v>46471</v>
      </c>
      <c r="Q92" s="261">
        <f>P92-P91</f>
        <v>14</v>
      </c>
      <c r="R92" s="214">
        <v>46471</v>
      </c>
      <c r="S92" s="261">
        <f>R92-R91</f>
        <v>15</v>
      </c>
      <c r="T92" s="214">
        <v>46471</v>
      </c>
      <c r="U92" s="261">
        <f>T92-T91</f>
        <v>16</v>
      </c>
      <c r="V92" s="215">
        <v>46471</v>
      </c>
      <c r="W92" s="262"/>
      <c r="X92" s="268" t="s">
        <v>26</v>
      </c>
      <c r="Y92" s="269"/>
      <c r="Z92" s="216" t="s">
        <v>26</v>
      </c>
      <c r="AA92" s="216"/>
      <c r="AB92" s="214">
        <v>46471</v>
      </c>
      <c r="AC92" s="270"/>
      <c r="AD92" s="271" t="s">
        <v>26</v>
      </c>
      <c r="AE92" s="272"/>
      <c r="AF92" s="246" t="s">
        <v>51</v>
      </c>
      <c r="AG92" s="247" t="s">
        <v>51</v>
      </c>
      <c r="AH92" s="156"/>
    </row>
    <row r="93" spans="2:34" s="148" customFormat="1" x14ac:dyDescent="0.25">
      <c r="B93" s="304" t="s">
        <v>47</v>
      </c>
      <c r="C93" s="217" t="s">
        <v>27</v>
      </c>
      <c r="D93" s="187">
        <f>D94-28</f>
        <v>46443</v>
      </c>
      <c r="E93" s="240"/>
      <c r="F93" s="194">
        <v>46443</v>
      </c>
      <c r="G93" s="194"/>
      <c r="H93" s="194">
        <v>46443</v>
      </c>
      <c r="I93" s="194"/>
      <c r="J93" s="194">
        <v>46443</v>
      </c>
      <c r="K93" s="241"/>
      <c r="L93" s="194">
        <v>46443</v>
      </c>
      <c r="M93" s="264"/>
      <c r="N93" s="187">
        <v>46443</v>
      </c>
      <c r="O93" s="240"/>
      <c r="P93" s="194">
        <v>46443</v>
      </c>
      <c r="Q93" s="240"/>
      <c r="R93" s="194">
        <v>46443</v>
      </c>
      <c r="S93" s="240"/>
      <c r="T93" s="194">
        <v>46443</v>
      </c>
      <c r="U93" s="240"/>
      <c r="V93" s="188">
        <v>46443</v>
      </c>
      <c r="W93" s="264"/>
      <c r="X93" s="188">
        <v>46443</v>
      </c>
      <c r="Y93" s="240"/>
      <c r="Z93" s="188">
        <v>46443</v>
      </c>
      <c r="AA93" s="194"/>
      <c r="AB93" s="164" t="s">
        <v>26</v>
      </c>
      <c r="AC93" s="219"/>
      <c r="AD93" s="188">
        <v>46443</v>
      </c>
      <c r="AE93" s="264"/>
      <c r="AF93" s="187">
        <f>AF94-28</f>
        <v>46478</v>
      </c>
      <c r="AG93" s="188">
        <f>AG94-27</f>
        <v>46479</v>
      </c>
      <c r="AH93" s="156"/>
    </row>
    <row r="94" spans="2:34" s="148" customFormat="1" x14ac:dyDescent="0.25">
      <c r="B94" s="298"/>
      <c r="C94" s="217" t="s">
        <v>29</v>
      </c>
      <c r="D94" s="212">
        <f>D99-75</f>
        <v>46471</v>
      </c>
      <c r="E94" s="257">
        <f>D94-D93</f>
        <v>28</v>
      </c>
      <c r="F94" s="168">
        <v>46471</v>
      </c>
      <c r="G94" s="257">
        <f>F94-F93</f>
        <v>28</v>
      </c>
      <c r="H94" s="168">
        <v>46471</v>
      </c>
      <c r="I94" s="257">
        <f>H94-H93</f>
        <v>28</v>
      </c>
      <c r="J94" s="168">
        <v>46471</v>
      </c>
      <c r="K94" s="257">
        <f>J94-J93</f>
        <v>28</v>
      </c>
      <c r="L94" s="186">
        <v>46471</v>
      </c>
      <c r="M94" s="257">
        <f>L94-L93</f>
        <v>28</v>
      </c>
      <c r="N94" s="167">
        <v>46471</v>
      </c>
      <c r="O94" s="257">
        <f>N94-N93</f>
        <v>28</v>
      </c>
      <c r="P94" s="168">
        <v>46471</v>
      </c>
      <c r="Q94" s="257">
        <f>P94-P93</f>
        <v>28</v>
      </c>
      <c r="R94" s="168">
        <v>46471</v>
      </c>
      <c r="S94" s="257">
        <f>R94-R93</f>
        <v>28</v>
      </c>
      <c r="T94" s="168">
        <v>46471</v>
      </c>
      <c r="U94" s="257">
        <f>T94-T93</f>
        <v>28</v>
      </c>
      <c r="V94" s="169">
        <v>46471</v>
      </c>
      <c r="W94" s="226"/>
      <c r="X94" s="225">
        <v>46471</v>
      </c>
      <c r="Y94" s="257">
        <f>X94-X93</f>
        <v>28</v>
      </c>
      <c r="Z94" s="168">
        <v>46471</v>
      </c>
      <c r="AA94" s="257">
        <f>Z94-Z93</f>
        <v>28</v>
      </c>
      <c r="AB94" s="216" t="s">
        <v>26</v>
      </c>
      <c r="AC94" s="216"/>
      <c r="AD94" s="168">
        <v>46471</v>
      </c>
      <c r="AE94" s="257">
        <f>AD94-AD93</f>
        <v>28</v>
      </c>
      <c r="AF94" s="167">
        <f>AF99-104</f>
        <v>46506</v>
      </c>
      <c r="AG94" s="169">
        <v>46506</v>
      </c>
      <c r="AH94" s="156"/>
    </row>
    <row r="95" spans="2:34" s="148" customFormat="1" x14ac:dyDescent="0.25">
      <c r="B95" s="298"/>
      <c r="C95" s="217" t="s">
        <v>31</v>
      </c>
      <c r="D95" s="170" t="s">
        <v>26</v>
      </c>
      <c r="E95" s="227"/>
      <c r="F95" s="171" t="s">
        <v>26</v>
      </c>
      <c r="G95" s="171"/>
      <c r="H95" s="171" t="s">
        <v>26</v>
      </c>
      <c r="I95" s="171"/>
      <c r="J95" s="171" t="s">
        <v>26</v>
      </c>
      <c r="K95" s="190"/>
      <c r="L95" s="190" t="s">
        <v>26</v>
      </c>
      <c r="M95" s="228"/>
      <c r="N95" s="170" t="s">
        <v>26</v>
      </c>
      <c r="O95" s="227"/>
      <c r="P95" s="171" t="s">
        <v>26</v>
      </c>
      <c r="Q95" s="227"/>
      <c r="R95" s="174"/>
      <c r="S95" s="227"/>
      <c r="T95" s="171" t="s">
        <v>26</v>
      </c>
      <c r="U95" s="227"/>
      <c r="V95" s="169">
        <f>V94+46</f>
        <v>46517</v>
      </c>
      <c r="W95" s="244">
        <f>V95-V94</f>
        <v>46</v>
      </c>
      <c r="X95" s="228" t="s">
        <v>26</v>
      </c>
      <c r="Y95" s="228"/>
      <c r="Z95" s="168">
        <v>46521</v>
      </c>
      <c r="AA95" s="258">
        <f>Z95-Z94</f>
        <v>50</v>
      </c>
      <c r="AB95" s="171" t="s">
        <v>26</v>
      </c>
      <c r="AC95" s="228"/>
      <c r="AD95" s="273">
        <v>46521</v>
      </c>
      <c r="AE95" s="258">
        <f>AD95-AD94</f>
        <v>50</v>
      </c>
      <c r="AF95" s="170" t="s">
        <v>26</v>
      </c>
      <c r="AG95" s="172" t="s">
        <v>26</v>
      </c>
      <c r="AH95" s="156"/>
    </row>
    <row r="96" spans="2:34" s="148" customFormat="1" x14ac:dyDescent="0.25">
      <c r="B96" s="298"/>
      <c r="C96" s="217" t="s">
        <v>32</v>
      </c>
      <c r="D96" s="170" t="s">
        <v>26</v>
      </c>
      <c r="E96" s="227"/>
      <c r="F96" s="171" t="s">
        <v>26</v>
      </c>
      <c r="G96" s="171"/>
      <c r="H96" s="171" t="s">
        <v>26</v>
      </c>
      <c r="I96" s="171"/>
      <c r="J96" s="171" t="s">
        <v>26</v>
      </c>
      <c r="K96" s="190"/>
      <c r="L96" s="190" t="s">
        <v>26</v>
      </c>
      <c r="M96" s="228"/>
      <c r="N96" s="170" t="s">
        <v>26</v>
      </c>
      <c r="O96" s="227"/>
      <c r="P96" s="171" t="s">
        <v>26</v>
      </c>
      <c r="Q96" s="227"/>
      <c r="R96" s="174"/>
      <c r="S96" s="227"/>
      <c r="T96" s="171" t="s">
        <v>26</v>
      </c>
      <c r="U96" s="227"/>
      <c r="V96" s="169">
        <f>V95+7</f>
        <v>46524</v>
      </c>
      <c r="W96" s="244">
        <f>V96-V95</f>
        <v>7</v>
      </c>
      <c r="X96" s="228" t="s">
        <v>26</v>
      </c>
      <c r="Y96" s="228"/>
      <c r="Z96" s="168">
        <v>46531</v>
      </c>
      <c r="AA96" s="258">
        <f>Z96-Z95</f>
        <v>10</v>
      </c>
      <c r="AB96" s="171" t="s">
        <v>26</v>
      </c>
      <c r="AC96" s="228"/>
      <c r="AD96" s="273">
        <v>46531</v>
      </c>
      <c r="AE96" s="258">
        <f>AD96-AD95</f>
        <v>10</v>
      </c>
      <c r="AF96" s="170" t="s">
        <v>26</v>
      </c>
      <c r="AG96" s="172" t="s">
        <v>26</v>
      </c>
      <c r="AH96" s="156"/>
    </row>
    <row r="97" spans="2:34" s="148" customFormat="1" x14ac:dyDescent="0.25">
      <c r="B97" s="298"/>
      <c r="C97" s="217" t="s">
        <v>33</v>
      </c>
      <c r="D97" s="170" t="s">
        <v>26</v>
      </c>
      <c r="E97" s="227"/>
      <c r="F97" s="171" t="s">
        <v>26</v>
      </c>
      <c r="G97" s="171"/>
      <c r="H97" s="171" t="s">
        <v>26</v>
      </c>
      <c r="I97" s="171"/>
      <c r="J97" s="171" t="s">
        <v>26</v>
      </c>
      <c r="K97" s="190"/>
      <c r="L97" s="190" t="s">
        <v>26</v>
      </c>
      <c r="M97" s="228"/>
      <c r="N97" s="170" t="s">
        <v>26</v>
      </c>
      <c r="O97" s="227"/>
      <c r="P97" s="171" t="s">
        <v>26</v>
      </c>
      <c r="Q97" s="227"/>
      <c r="R97" s="174"/>
      <c r="S97" s="227"/>
      <c r="T97" s="171" t="s">
        <v>26</v>
      </c>
      <c r="U97" s="227"/>
      <c r="V97" s="169">
        <f>V96</f>
        <v>46524</v>
      </c>
      <c r="W97" s="244">
        <f>V98-V97</f>
        <v>7</v>
      </c>
      <c r="X97" s="227" t="s">
        <v>26</v>
      </c>
      <c r="Y97" s="255"/>
      <c r="Z97" s="256" t="s">
        <v>26</v>
      </c>
      <c r="AA97" s="256"/>
      <c r="AB97" s="256" t="s">
        <v>26</v>
      </c>
      <c r="AC97" s="274"/>
      <c r="AD97" s="172" t="s">
        <v>26</v>
      </c>
      <c r="AE97" s="228"/>
      <c r="AF97" s="170" t="s">
        <v>26</v>
      </c>
      <c r="AG97" s="172" t="s">
        <v>26</v>
      </c>
      <c r="AH97" s="156"/>
    </row>
    <row r="98" spans="2:34" s="148" customFormat="1" x14ac:dyDescent="0.25">
      <c r="B98" s="298"/>
      <c r="C98" s="217" t="s">
        <v>34</v>
      </c>
      <c r="D98" s="170" t="s">
        <v>26</v>
      </c>
      <c r="E98" s="227"/>
      <c r="F98" s="171" t="s">
        <v>26</v>
      </c>
      <c r="G98" s="171"/>
      <c r="H98" s="171" t="s">
        <v>26</v>
      </c>
      <c r="I98" s="171"/>
      <c r="J98" s="171" t="s">
        <v>26</v>
      </c>
      <c r="K98" s="190"/>
      <c r="L98" s="190" t="s">
        <v>26</v>
      </c>
      <c r="M98" s="228"/>
      <c r="N98" s="170" t="s">
        <v>26</v>
      </c>
      <c r="O98" s="227"/>
      <c r="P98" s="171" t="s">
        <v>26</v>
      </c>
      <c r="Q98" s="227"/>
      <c r="R98" s="174"/>
      <c r="S98" s="227"/>
      <c r="T98" s="171" t="s">
        <v>26</v>
      </c>
      <c r="U98" s="227"/>
      <c r="V98" s="169">
        <f>V97+7</f>
        <v>46531</v>
      </c>
      <c r="W98" s="244">
        <f>V98-V94</f>
        <v>60</v>
      </c>
      <c r="X98" s="227" t="s">
        <v>26</v>
      </c>
      <c r="Y98" s="227"/>
      <c r="Z98" s="171" t="s">
        <v>26</v>
      </c>
      <c r="AA98" s="171"/>
      <c r="AB98" s="171" t="s">
        <v>26</v>
      </c>
      <c r="AC98" s="190"/>
      <c r="AD98" s="172" t="s">
        <v>26</v>
      </c>
      <c r="AE98" s="228"/>
      <c r="AF98" s="170" t="s">
        <v>26</v>
      </c>
      <c r="AG98" s="172" t="s">
        <v>26</v>
      </c>
      <c r="AH98" s="156"/>
    </row>
    <row r="99" spans="2:34" s="148" customFormat="1" ht="13" x14ac:dyDescent="0.3">
      <c r="B99" s="298"/>
      <c r="C99" s="217" t="s">
        <v>35</v>
      </c>
      <c r="D99" s="167">
        <v>46546</v>
      </c>
      <c r="E99" s="257">
        <f>D99-D94</f>
        <v>75</v>
      </c>
      <c r="F99" s="168">
        <v>46546</v>
      </c>
      <c r="G99" s="257">
        <f>F99-F94</f>
        <v>75</v>
      </c>
      <c r="H99" s="168">
        <v>46547</v>
      </c>
      <c r="I99" s="257">
        <f>H99-H94</f>
        <v>76</v>
      </c>
      <c r="J99" s="168">
        <v>46547</v>
      </c>
      <c r="K99" s="257">
        <f>J99-J94</f>
        <v>76</v>
      </c>
      <c r="L99" s="186">
        <v>46548</v>
      </c>
      <c r="M99" s="257">
        <f>L99-L94</f>
        <v>77</v>
      </c>
      <c r="N99" s="167">
        <v>46532</v>
      </c>
      <c r="O99" s="257">
        <f>N99-N94</f>
        <v>61</v>
      </c>
      <c r="P99" s="168">
        <v>46541</v>
      </c>
      <c r="Q99" s="257">
        <f>P99-P94</f>
        <v>70</v>
      </c>
      <c r="R99" s="168">
        <v>46540</v>
      </c>
      <c r="S99" s="257">
        <f>R99-R94</f>
        <v>69</v>
      </c>
      <c r="T99" s="168">
        <v>46539</v>
      </c>
      <c r="U99" s="257">
        <f>T99-T94</f>
        <v>68</v>
      </c>
      <c r="V99" s="172" t="s">
        <v>26</v>
      </c>
      <c r="W99" s="227"/>
      <c r="X99" s="149">
        <v>46538</v>
      </c>
      <c r="Y99" s="257">
        <f>X99-X94</f>
        <v>67</v>
      </c>
      <c r="Z99" s="171" t="s">
        <v>26</v>
      </c>
      <c r="AA99" s="171"/>
      <c r="AB99" s="171" t="s">
        <v>26</v>
      </c>
      <c r="AC99" s="190"/>
      <c r="AD99" s="172" t="s">
        <v>26</v>
      </c>
      <c r="AE99" s="228"/>
      <c r="AF99" s="167">
        <v>46610</v>
      </c>
      <c r="AG99" s="169">
        <v>46609</v>
      </c>
      <c r="AH99" s="156">
        <f>AG99-AG94</f>
        <v>103</v>
      </c>
    </row>
    <row r="100" spans="2:34" s="148" customFormat="1" ht="13" thickBot="1" x14ac:dyDescent="0.3">
      <c r="B100" s="298"/>
      <c r="C100" s="218" t="s">
        <v>36</v>
      </c>
      <c r="D100" s="177">
        <f>D99+9</f>
        <v>46555</v>
      </c>
      <c r="E100" s="260">
        <f>D100-D99</f>
        <v>9</v>
      </c>
      <c r="F100" s="178">
        <v>46555</v>
      </c>
      <c r="G100" s="260">
        <f>F100-F99</f>
        <v>9</v>
      </c>
      <c r="H100" s="178">
        <v>46555</v>
      </c>
      <c r="I100" s="260">
        <f>H100-H99</f>
        <v>8</v>
      </c>
      <c r="J100" s="178">
        <v>46555</v>
      </c>
      <c r="K100" s="260">
        <f>J100-J99</f>
        <v>8</v>
      </c>
      <c r="L100" s="192">
        <v>46555</v>
      </c>
      <c r="M100" s="260">
        <f>L100-L99</f>
        <v>7</v>
      </c>
      <c r="N100" s="177">
        <v>46555</v>
      </c>
      <c r="O100" s="261">
        <f>N100-N99</f>
        <v>23</v>
      </c>
      <c r="P100" s="178">
        <v>46555</v>
      </c>
      <c r="Q100" s="261">
        <f>P100-P99</f>
        <v>14</v>
      </c>
      <c r="R100" s="178">
        <v>46555</v>
      </c>
      <c r="S100" s="261">
        <f>R100-R99</f>
        <v>15</v>
      </c>
      <c r="T100" s="178">
        <v>46555</v>
      </c>
      <c r="U100" s="261">
        <f>T100-T99</f>
        <v>16</v>
      </c>
      <c r="V100" s="179">
        <v>46555</v>
      </c>
      <c r="W100" s="262"/>
      <c r="X100" s="231">
        <v>46555</v>
      </c>
      <c r="Y100" s="261">
        <f>X100-X99</f>
        <v>17</v>
      </c>
      <c r="Z100" s="178">
        <v>46555</v>
      </c>
      <c r="AA100" s="178"/>
      <c r="AB100" s="181" t="s">
        <v>26</v>
      </c>
      <c r="AC100" s="235"/>
      <c r="AD100" s="179">
        <v>46555</v>
      </c>
      <c r="AE100" s="232"/>
      <c r="AF100" s="246" t="s">
        <v>51</v>
      </c>
      <c r="AG100" s="247" t="s">
        <v>51</v>
      </c>
      <c r="AH100" s="156"/>
    </row>
    <row r="101" spans="2:34" s="148" customFormat="1" x14ac:dyDescent="0.25">
      <c r="B101" s="304" t="s">
        <v>48</v>
      </c>
      <c r="C101" s="217" t="s">
        <v>27</v>
      </c>
      <c r="D101" s="187">
        <f>D102-28</f>
        <v>46534</v>
      </c>
      <c r="E101" s="240"/>
      <c r="F101" s="194">
        <v>46534</v>
      </c>
      <c r="G101" s="194"/>
      <c r="H101" s="194">
        <v>46534</v>
      </c>
      <c r="I101" s="194"/>
      <c r="J101" s="194">
        <v>46534</v>
      </c>
      <c r="K101" s="241"/>
      <c r="L101" s="188">
        <v>46534</v>
      </c>
      <c r="M101" s="264"/>
      <c r="N101" s="187">
        <v>46534</v>
      </c>
      <c r="O101" s="240"/>
      <c r="P101" s="194">
        <v>46534</v>
      </c>
      <c r="Q101" s="240"/>
      <c r="R101" s="194">
        <v>46534</v>
      </c>
      <c r="S101" s="240"/>
      <c r="T101" s="194">
        <v>46534</v>
      </c>
      <c r="U101" s="240"/>
      <c r="V101" s="188">
        <v>46534</v>
      </c>
      <c r="W101" s="264"/>
      <c r="X101" s="163" t="s">
        <v>26</v>
      </c>
      <c r="Y101" s="223"/>
      <c r="Z101" s="164" t="s">
        <v>26</v>
      </c>
      <c r="AA101" s="164"/>
      <c r="AB101" s="194">
        <v>46534</v>
      </c>
      <c r="AC101" s="241"/>
      <c r="AD101" s="165" t="s">
        <v>26</v>
      </c>
      <c r="AE101" s="224"/>
      <c r="AF101" s="163" t="s">
        <v>26</v>
      </c>
      <c r="AG101" s="165" t="s">
        <v>26</v>
      </c>
      <c r="AH101" s="156"/>
    </row>
    <row r="102" spans="2:34" s="148" customFormat="1" x14ac:dyDescent="0.25">
      <c r="B102" s="298"/>
      <c r="C102" s="217" t="s">
        <v>29</v>
      </c>
      <c r="D102" s="167">
        <f>D107-75</f>
        <v>46562</v>
      </c>
      <c r="E102" s="257">
        <f>D102-D101</f>
        <v>28</v>
      </c>
      <c r="F102" s="168">
        <v>46562</v>
      </c>
      <c r="G102" s="257">
        <f>F102-F101</f>
        <v>28</v>
      </c>
      <c r="H102" s="168">
        <v>46562</v>
      </c>
      <c r="I102" s="257">
        <f>H102-H101</f>
        <v>28</v>
      </c>
      <c r="J102" s="168">
        <v>46562</v>
      </c>
      <c r="K102" s="257">
        <f>J102-J101</f>
        <v>28</v>
      </c>
      <c r="L102" s="169">
        <v>46562</v>
      </c>
      <c r="M102" s="257">
        <f>L102-L101</f>
        <v>28</v>
      </c>
      <c r="N102" s="167">
        <v>46562</v>
      </c>
      <c r="O102" s="257">
        <f>N102-N101</f>
        <v>28</v>
      </c>
      <c r="P102" s="168">
        <v>46562</v>
      </c>
      <c r="Q102" s="257">
        <f>P102-P101</f>
        <v>28</v>
      </c>
      <c r="R102" s="168">
        <v>46562</v>
      </c>
      <c r="S102" s="257">
        <f>R102-R101</f>
        <v>28</v>
      </c>
      <c r="T102" s="168">
        <v>46562</v>
      </c>
      <c r="U102" s="257">
        <f>T102-T101</f>
        <v>28</v>
      </c>
      <c r="V102" s="169">
        <v>46562</v>
      </c>
      <c r="W102" s="226"/>
      <c r="X102" s="170" t="s">
        <v>26</v>
      </c>
      <c r="Y102" s="227"/>
      <c r="Z102" s="171" t="s">
        <v>26</v>
      </c>
      <c r="AA102" s="171"/>
      <c r="AB102" s="168">
        <v>46562</v>
      </c>
      <c r="AC102" s="257">
        <f>AB102-AB101</f>
        <v>28</v>
      </c>
      <c r="AD102" s="172" t="s">
        <v>26</v>
      </c>
      <c r="AE102" s="228"/>
      <c r="AF102" s="170" t="s">
        <v>26</v>
      </c>
      <c r="AG102" s="172" t="s">
        <v>26</v>
      </c>
      <c r="AH102" s="156"/>
    </row>
    <row r="103" spans="2:34" s="148" customFormat="1" x14ac:dyDescent="0.25">
      <c r="B103" s="298"/>
      <c r="C103" s="217" t="s">
        <v>31</v>
      </c>
      <c r="D103" s="170" t="s">
        <v>26</v>
      </c>
      <c r="E103" s="227"/>
      <c r="F103" s="171" t="s">
        <v>26</v>
      </c>
      <c r="G103" s="171"/>
      <c r="H103" s="171" t="s">
        <v>26</v>
      </c>
      <c r="I103" s="171"/>
      <c r="J103" s="171" t="s">
        <v>26</v>
      </c>
      <c r="K103" s="190"/>
      <c r="L103" s="172" t="s">
        <v>26</v>
      </c>
      <c r="M103" s="228"/>
      <c r="N103" s="170" t="s">
        <v>26</v>
      </c>
      <c r="O103" s="227"/>
      <c r="P103" s="171" t="s">
        <v>26</v>
      </c>
      <c r="Q103" s="227"/>
      <c r="R103" s="174"/>
      <c r="S103" s="227"/>
      <c r="T103" s="171" t="s">
        <v>26</v>
      </c>
      <c r="U103" s="227"/>
      <c r="V103" s="169">
        <f>V104-7</f>
        <v>46608</v>
      </c>
      <c r="W103" s="244">
        <f>V103-V102</f>
        <v>46</v>
      </c>
      <c r="X103" s="170" t="s">
        <v>26</v>
      </c>
      <c r="Y103" s="227"/>
      <c r="Z103" s="171" t="s">
        <v>26</v>
      </c>
      <c r="AA103" s="171"/>
      <c r="AB103" s="168">
        <v>46612</v>
      </c>
      <c r="AC103" s="258">
        <f>AB103-AB102</f>
        <v>50</v>
      </c>
      <c r="AD103" s="172" t="s">
        <v>26</v>
      </c>
      <c r="AE103" s="228"/>
      <c r="AF103" s="170" t="s">
        <v>26</v>
      </c>
      <c r="AG103" s="172" t="s">
        <v>26</v>
      </c>
      <c r="AH103" s="156"/>
    </row>
    <row r="104" spans="2:34" s="148" customFormat="1" x14ac:dyDescent="0.25">
      <c r="B104" s="298"/>
      <c r="C104" s="217" t="s">
        <v>32</v>
      </c>
      <c r="D104" s="170" t="s">
        <v>26</v>
      </c>
      <c r="E104" s="227"/>
      <c r="F104" s="171" t="s">
        <v>26</v>
      </c>
      <c r="G104" s="171"/>
      <c r="H104" s="171" t="s">
        <v>26</v>
      </c>
      <c r="I104" s="171"/>
      <c r="J104" s="171" t="s">
        <v>26</v>
      </c>
      <c r="K104" s="190"/>
      <c r="L104" s="172" t="s">
        <v>26</v>
      </c>
      <c r="M104" s="228"/>
      <c r="N104" s="170" t="s">
        <v>26</v>
      </c>
      <c r="O104" s="227"/>
      <c r="P104" s="171" t="s">
        <v>26</v>
      </c>
      <c r="Q104" s="227"/>
      <c r="R104" s="174"/>
      <c r="S104" s="227"/>
      <c r="T104" s="171" t="s">
        <v>26</v>
      </c>
      <c r="U104" s="227"/>
      <c r="V104" s="169">
        <f>V105</f>
        <v>46615</v>
      </c>
      <c r="W104" s="244">
        <f>V104-V103</f>
        <v>7</v>
      </c>
      <c r="X104" s="170" t="s">
        <v>26</v>
      </c>
      <c r="Y104" s="227"/>
      <c r="Z104" s="171" t="s">
        <v>26</v>
      </c>
      <c r="AA104" s="171"/>
      <c r="AB104" s="168">
        <v>46622</v>
      </c>
      <c r="AC104" s="258">
        <f>AB104-AB103</f>
        <v>10</v>
      </c>
      <c r="AD104" s="172" t="s">
        <v>26</v>
      </c>
      <c r="AE104" s="228"/>
      <c r="AF104" s="170" t="s">
        <v>26</v>
      </c>
      <c r="AG104" s="172" t="s">
        <v>26</v>
      </c>
      <c r="AH104" s="156"/>
    </row>
    <row r="105" spans="2:34" s="148" customFormat="1" x14ac:dyDescent="0.25">
      <c r="B105" s="298"/>
      <c r="C105" s="217" t="s">
        <v>33</v>
      </c>
      <c r="D105" s="170" t="s">
        <v>26</v>
      </c>
      <c r="E105" s="227"/>
      <c r="F105" s="171" t="s">
        <v>26</v>
      </c>
      <c r="G105" s="171"/>
      <c r="H105" s="171" t="s">
        <v>26</v>
      </c>
      <c r="I105" s="171"/>
      <c r="J105" s="171" t="s">
        <v>26</v>
      </c>
      <c r="K105" s="190"/>
      <c r="L105" s="172" t="s">
        <v>26</v>
      </c>
      <c r="M105" s="228"/>
      <c r="N105" s="170" t="s">
        <v>26</v>
      </c>
      <c r="O105" s="227"/>
      <c r="P105" s="171" t="s">
        <v>26</v>
      </c>
      <c r="Q105" s="227"/>
      <c r="R105" s="174"/>
      <c r="S105" s="227"/>
      <c r="T105" s="171" t="s">
        <v>26</v>
      </c>
      <c r="U105" s="227"/>
      <c r="V105" s="169">
        <f>V106-7</f>
        <v>46615</v>
      </c>
      <c r="W105" s="244">
        <f>V106-V105</f>
        <v>7</v>
      </c>
      <c r="X105" s="170" t="s">
        <v>26</v>
      </c>
      <c r="Y105" s="227"/>
      <c r="Z105" s="171" t="s">
        <v>26</v>
      </c>
      <c r="AA105" s="171"/>
      <c r="AB105" s="171" t="s">
        <v>26</v>
      </c>
      <c r="AC105" s="190"/>
      <c r="AD105" s="172" t="s">
        <v>26</v>
      </c>
      <c r="AE105" s="228"/>
      <c r="AF105" s="170" t="s">
        <v>26</v>
      </c>
      <c r="AG105" s="172" t="s">
        <v>26</v>
      </c>
      <c r="AH105" s="156"/>
    </row>
    <row r="106" spans="2:34" s="148" customFormat="1" x14ac:dyDescent="0.25">
      <c r="B106" s="298"/>
      <c r="C106" s="217" t="s">
        <v>34</v>
      </c>
      <c r="D106" s="170" t="s">
        <v>26</v>
      </c>
      <c r="E106" s="227"/>
      <c r="F106" s="171" t="s">
        <v>26</v>
      </c>
      <c r="G106" s="171"/>
      <c r="H106" s="171" t="s">
        <v>26</v>
      </c>
      <c r="I106" s="171"/>
      <c r="J106" s="171" t="s">
        <v>26</v>
      </c>
      <c r="K106" s="190"/>
      <c r="L106" s="172" t="s">
        <v>26</v>
      </c>
      <c r="M106" s="228"/>
      <c r="N106" s="170" t="s">
        <v>26</v>
      </c>
      <c r="O106" s="227"/>
      <c r="P106" s="171" t="s">
        <v>26</v>
      </c>
      <c r="Q106" s="227"/>
      <c r="R106" s="174"/>
      <c r="S106" s="227"/>
      <c r="T106" s="171" t="s">
        <v>26</v>
      </c>
      <c r="U106" s="227"/>
      <c r="V106" s="169">
        <f>V102+60</f>
        <v>46622</v>
      </c>
      <c r="W106" s="244">
        <f>V106-V102</f>
        <v>60</v>
      </c>
      <c r="X106" s="170" t="s">
        <v>26</v>
      </c>
      <c r="Y106" s="227"/>
      <c r="Z106" s="171" t="s">
        <v>26</v>
      </c>
      <c r="AA106" s="171"/>
      <c r="AB106" s="171" t="s">
        <v>26</v>
      </c>
      <c r="AC106" s="190"/>
      <c r="AD106" s="172" t="s">
        <v>26</v>
      </c>
      <c r="AE106" s="228"/>
      <c r="AF106" s="170" t="s">
        <v>26</v>
      </c>
      <c r="AG106" s="172" t="s">
        <v>26</v>
      </c>
      <c r="AH106" s="156"/>
    </row>
    <row r="107" spans="2:34" s="148" customFormat="1" x14ac:dyDescent="0.25">
      <c r="B107" s="298"/>
      <c r="C107" s="217" t="s">
        <v>35</v>
      </c>
      <c r="D107" s="167">
        <v>46637</v>
      </c>
      <c r="E107" s="257">
        <f>D107-D102</f>
        <v>75</v>
      </c>
      <c r="F107" s="168">
        <v>46637</v>
      </c>
      <c r="G107" s="257">
        <f>F107-F102</f>
        <v>75</v>
      </c>
      <c r="H107" s="168">
        <v>46638</v>
      </c>
      <c r="I107" s="257">
        <f>H107-H102</f>
        <v>76</v>
      </c>
      <c r="J107" s="168">
        <v>46638</v>
      </c>
      <c r="K107" s="257">
        <f>J107-J102</f>
        <v>76</v>
      </c>
      <c r="L107" s="169">
        <v>46639</v>
      </c>
      <c r="M107" s="257">
        <f>L107-L102</f>
        <v>77</v>
      </c>
      <c r="N107" s="167">
        <v>46623</v>
      </c>
      <c r="O107" s="257">
        <f>N107-N102</f>
        <v>61</v>
      </c>
      <c r="P107" s="168">
        <v>46632</v>
      </c>
      <c r="Q107" s="257">
        <f>P107-P102</f>
        <v>70</v>
      </c>
      <c r="R107" s="168">
        <v>46631</v>
      </c>
      <c r="S107" s="257">
        <f>R107-R102</f>
        <v>69</v>
      </c>
      <c r="T107" s="168">
        <v>46630</v>
      </c>
      <c r="U107" s="257">
        <f>T107-T102</f>
        <v>68</v>
      </c>
      <c r="V107" s="172" t="s">
        <v>26</v>
      </c>
      <c r="W107" s="227"/>
      <c r="X107" s="170" t="s">
        <v>26</v>
      </c>
      <c r="Y107" s="227"/>
      <c r="Z107" s="171" t="s">
        <v>26</v>
      </c>
      <c r="AA107" s="171"/>
      <c r="AB107" s="171" t="s">
        <v>26</v>
      </c>
      <c r="AC107" s="190"/>
      <c r="AD107" s="172" t="s">
        <v>26</v>
      </c>
      <c r="AE107" s="228"/>
      <c r="AF107" s="170" t="s">
        <v>26</v>
      </c>
      <c r="AG107" s="172" t="s">
        <v>26</v>
      </c>
      <c r="AH107" s="156"/>
    </row>
    <row r="108" spans="2:34" s="148" customFormat="1" ht="13" thickBot="1" x14ac:dyDescent="0.3">
      <c r="B108" s="298"/>
      <c r="C108" s="218" t="s">
        <v>36</v>
      </c>
      <c r="D108" s="177">
        <v>46646</v>
      </c>
      <c r="E108" s="260">
        <f>D108-D107</f>
        <v>9</v>
      </c>
      <c r="F108" s="178">
        <v>46646</v>
      </c>
      <c r="G108" s="260">
        <f>F108-F107</f>
        <v>9</v>
      </c>
      <c r="H108" s="178">
        <v>46646</v>
      </c>
      <c r="I108" s="260">
        <f>H108-H107</f>
        <v>8</v>
      </c>
      <c r="J108" s="178">
        <v>46646</v>
      </c>
      <c r="K108" s="260">
        <f>J108-J107</f>
        <v>8</v>
      </c>
      <c r="L108" s="179">
        <v>46646</v>
      </c>
      <c r="M108" s="260">
        <f>L108-L107</f>
        <v>7</v>
      </c>
      <c r="N108" s="177">
        <v>46646</v>
      </c>
      <c r="O108" s="261">
        <f>N108-N107</f>
        <v>23</v>
      </c>
      <c r="P108" s="178">
        <v>46646</v>
      </c>
      <c r="Q108" s="261">
        <f>P108-P107</f>
        <v>14</v>
      </c>
      <c r="R108" s="178">
        <v>46646</v>
      </c>
      <c r="S108" s="261">
        <f>R108-R107</f>
        <v>15</v>
      </c>
      <c r="T108" s="178">
        <v>46646</v>
      </c>
      <c r="U108" s="261">
        <f>T108-T107</f>
        <v>16</v>
      </c>
      <c r="V108" s="179">
        <v>46646</v>
      </c>
      <c r="W108" s="262"/>
      <c r="X108" s="180" t="s">
        <v>26</v>
      </c>
      <c r="Y108" s="233"/>
      <c r="Z108" s="181" t="s">
        <v>26</v>
      </c>
      <c r="AA108" s="181"/>
      <c r="AB108" s="178">
        <v>46646</v>
      </c>
      <c r="AC108" s="192"/>
      <c r="AD108" s="182" t="s">
        <v>26</v>
      </c>
      <c r="AE108" s="234"/>
      <c r="AF108" s="180" t="s">
        <v>26</v>
      </c>
      <c r="AG108" s="182" t="s">
        <v>26</v>
      </c>
      <c r="AH108" s="156"/>
    </row>
    <row r="109" spans="2:34" s="148" customFormat="1" x14ac:dyDescent="0.25">
      <c r="B109" s="315" t="s">
        <v>49</v>
      </c>
      <c r="C109" s="217" t="s">
        <v>27</v>
      </c>
      <c r="D109" s="187">
        <f>D110-28</f>
        <v>46625</v>
      </c>
      <c r="E109" s="240"/>
      <c r="F109" s="194">
        <v>46625</v>
      </c>
      <c r="G109" s="194"/>
      <c r="H109" s="194">
        <v>46625</v>
      </c>
      <c r="I109" s="194"/>
      <c r="J109" s="194">
        <v>46625</v>
      </c>
      <c r="K109" s="241"/>
      <c r="L109" s="188">
        <v>46625</v>
      </c>
      <c r="M109" s="264"/>
      <c r="N109" s="187">
        <v>46625</v>
      </c>
      <c r="O109" s="240"/>
      <c r="P109" s="194">
        <v>46625</v>
      </c>
      <c r="Q109" s="240"/>
      <c r="R109" s="194">
        <v>46625</v>
      </c>
      <c r="S109" s="240"/>
      <c r="T109" s="194">
        <v>46625</v>
      </c>
      <c r="U109" s="240"/>
      <c r="V109" s="188">
        <v>46625</v>
      </c>
      <c r="W109" s="264"/>
      <c r="X109" s="187">
        <v>46625</v>
      </c>
      <c r="Y109" s="240"/>
      <c r="Z109" s="194">
        <v>46625</v>
      </c>
      <c r="AA109" s="194"/>
      <c r="AB109" s="164" t="s">
        <v>26</v>
      </c>
      <c r="AC109" s="219"/>
      <c r="AD109" s="188">
        <v>46625</v>
      </c>
      <c r="AE109" s="264"/>
      <c r="AF109" s="187">
        <f>AF110-28</f>
        <v>46597</v>
      </c>
      <c r="AG109" s="188">
        <f>AG110-28</f>
        <v>46597</v>
      </c>
      <c r="AH109" s="156"/>
    </row>
    <row r="110" spans="2:34" s="148" customFormat="1" x14ac:dyDescent="0.25">
      <c r="B110" s="316"/>
      <c r="C110" s="217" t="s">
        <v>29</v>
      </c>
      <c r="D110" s="167">
        <f>D115-75</f>
        <v>46653</v>
      </c>
      <c r="E110" s="257">
        <f>D110-D109</f>
        <v>28</v>
      </c>
      <c r="F110" s="168">
        <v>46653</v>
      </c>
      <c r="G110" s="257">
        <f>F110-F109</f>
        <v>28</v>
      </c>
      <c r="H110" s="168">
        <v>46653</v>
      </c>
      <c r="I110" s="257">
        <f>H110-H109</f>
        <v>28</v>
      </c>
      <c r="J110" s="168">
        <v>46653</v>
      </c>
      <c r="K110" s="257">
        <f>J110-J109</f>
        <v>28</v>
      </c>
      <c r="L110" s="169">
        <v>46653</v>
      </c>
      <c r="M110" s="257">
        <f>L110-L109</f>
        <v>28</v>
      </c>
      <c r="N110" s="167">
        <v>46653</v>
      </c>
      <c r="O110" s="257">
        <f>N110-N109</f>
        <v>28</v>
      </c>
      <c r="P110" s="168">
        <v>46653</v>
      </c>
      <c r="Q110" s="257">
        <f>P110-P109</f>
        <v>28</v>
      </c>
      <c r="R110" s="168">
        <v>46653</v>
      </c>
      <c r="S110" s="257">
        <f>R110-R109</f>
        <v>28</v>
      </c>
      <c r="T110" s="168">
        <v>46653</v>
      </c>
      <c r="U110" s="257">
        <f>T110-T109</f>
        <v>28</v>
      </c>
      <c r="V110" s="169">
        <v>46653</v>
      </c>
      <c r="W110" s="226"/>
      <c r="X110" s="167">
        <v>46653</v>
      </c>
      <c r="Y110" s="257">
        <f>X110-X109</f>
        <v>28</v>
      </c>
      <c r="Z110" s="168">
        <v>46653</v>
      </c>
      <c r="AA110" s="257">
        <f>Z110-Z109</f>
        <v>28</v>
      </c>
      <c r="AB110" s="171" t="s">
        <v>26</v>
      </c>
      <c r="AC110" s="190"/>
      <c r="AD110" s="169">
        <v>46653</v>
      </c>
      <c r="AE110" s="257">
        <f>AD110-AD109</f>
        <v>28</v>
      </c>
      <c r="AF110" s="167">
        <f>AF115-104</f>
        <v>46625</v>
      </c>
      <c r="AG110" s="169">
        <v>46625</v>
      </c>
      <c r="AH110" s="156"/>
    </row>
    <row r="111" spans="2:34" s="148" customFormat="1" x14ac:dyDescent="0.25">
      <c r="B111" s="316"/>
      <c r="C111" s="217" t="s">
        <v>31</v>
      </c>
      <c r="D111" s="170" t="s">
        <v>26</v>
      </c>
      <c r="E111" s="227"/>
      <c r="F111" s="171" t="s">
        <v>26</v>
      </c>
      <c r="G111" s="171"/>
      <c r="H111" s="171" t="s">
        <v>26</v>
      </c>
      <c r="I111" s="171"/>
      <c r="J111" s="171" t="s">
        <v>26</v>
      </c>
      <c r="K111" s="190"/>
      <c r="L111" s="172" t="s">
        <v>26</v>
      </c>
      <c r="M111" s="228"/>
      <c r="N111" s="170" t="s">
        <v>26</v>
      </c>
      <c r="O111" s="227"/>
      <c r="P111" s="171" t="s">
        <v>26</v>
      </c>
      <c r="Q111" s="227"/>
      <c r="R111" s="174"/>
      <c r="S111" s="227"/>
      <c r="T111" s="171" t="s">
        <v>26</v>
      </c>
      <c r="U111" s="227"/>
      <c r="V111" s="169">
        <f>V112-7</f>
        <v>46699</v>
      </c>
      <c r="W111" s="244">
        <f>V111-V110</f>
        <v>46</v>
      </c>
      <c r="X111" s="170" t="s">
        <v>26</v>
      </c>
      <c r="Y111" s="227"/>
      <c r="Z111" s="168">
        <v>46703</v>
      </c>
      <c r="AA111" s="258">
        <f>Z111-Z110</f>
        <v>50</v>
      </c>
      <c r="AB111" s="171" t="s">
        <v>26</v>
      </c>
      <c r="AC111" s="190"/>
      <c r="AD111" s="168">
        <v>46703</v>
      </c>
      <c r="AE111" s="258">
        <f>AD111-AD110</f>
        <v>50</v>
      </c>
      <c r="AF111" s="170" t="s">
        <v>26</v>
      </c>
      <c r="AG111" s="172" t="s">
        <v>26</v>
      </c>
      <c r="AH111" s="156"/>
    </row>
    <row r="112" spans="2:34" s="148" customFormat="1" x14ac:dyDescent="0.25">
      <c r="B112" s="316"/>
      <c r="C112" s="217" t="s">
        <v>32</v>
      </c>
      <c r="D112" s="170" t="s">
        <v>26</v>
      </c>
      <c r="E112" s="227"/>
      <c r="F112" s="171" t="s">
        <v>26</v>
      </c>
      <c r="G112" s="171"/>
      <c r="H112" s="171" t="s">
        <v>26</v>
      </c>
      <c r="I112" s="171"/>
      <c r="J112" s="171" t="s">
        <v>26</v>
      </c>
      <c r="K112" s="190"/>
      <c r="L112" s="172" t="s">
        <v>26</v>
      </c>
      <c r="M112" s="228"/>
      <c r="N112" s="170" t="s">
        <v>26</v>
      </c>
      <c r="O112" s="227"/>
      <c r="P112" s="171" t="s">
        <v>26</v>
      </c>
      <c r="Q112" s="227"/>
      <c r="R112" s="174"/>
      <c r="S112" s="227"/>
      <c r="T112" s="171" t="s">
        <v>26</v>
      </c>
      <c r="U112" s="227"/>
      <c r="V112" s="169">
        <f>V113</f>
        <v>46706</v>
      </c>
      <c r="W112" s="244">
        <f>V112-V111</f>
        <v>7</v>
      </c>
      <c r="X112" s="170" t="s">
        <v>26</v>
      </c>
      <c r="Y112" s="227"/>
      <c r="Z112" s="168">
        <v>46713</v>
      </c>
      <c r="AA112" s="258">
        <f>Z112-Z111</f>
        <v>10</v>
      </c>
      <c r="AB112" s="171" t="s">
        <v>26</v>
      </c>
      <c r="AC112" s="190"/>
      <c r="AD112" s="169">
        <v>46713</v>
      </c>
      <c r="AE112" s="258">
        <f>AD112-AD111</f>
        <v>10</v>
      </c>
      <c r="AF112" s="170" t="s">
        <v>26</v>
      </c>
      <c r="AG112" s="172" t="s">
        <v>26</v>
      </c>
      <c r="AH112" s="156"/>
    </row>
    <row r="113" spans="2:34" s="148" customFormat="1" x14ac:dyDescent="0.25">
      <c r="B113" s="316"/>
      <c r="C113" s="217" t="s">
        <v>33</v>
      </c>
      <c r="D113" s="170" t="s">
        <v>26</v>
      </c>
      <c r="E113" s="227"/>
      <c r="F113" s="171" t="s">
        <v>26</v>
      </c>
      <c r="G113" s="171"/>
      <c r="H113" s="171" t="s">
        <v>26</v>
      </c>
      <c r="I113" s="171"/>
      <c r="J113" s="171" t="s">
        <v>26</v>
      </c>
      <c r="K113" s="190"/>
      <c r="L113" s="172" t="s">
        <v>26</v>
      </c>
      <c r="M113" s="228"/>
      <c r="N113" s="170" t="s">
        <v>26</v>
      </c>
      <c r="O113" s="227"/>
      <c r="P113" s="171" t="s">
        <v>26</v>
      </c>
      <c r="Q113" s="227"/>
      <c r="R113" s="174"/>
      <c r="S113" s="227"/>
      <c r="T113" s="171" t="s">
        <v>26</v>
      </c>
      <c r="U113" s="227"/>
      <c r="V113" s="169">
        <f>V114-7</f>
        <v>46706</v>
      </c>
      <c r="W113" s="244">
        <f>V114-V113</f>
        <v>7</v>
      </c>
      <c r="X113" s="170" t="s">
        <v>26</v>
      </c>
      <c r="Y113" s="227"/>
      <c r="Z113" s="171" t="s">
        <v>26</v>
      </c>
      <c r="AA113" s="171"/>
      <c r="AB113" s="171" t="s">
        <v>26</v>
      </c>
      <c r="AC113" s="190"/>
      <c r="AD113" s="172" t="s">
        <v>26</v>
      </c>
      <c r="AE113" s="228"/>
      <c r="AF113" s="170" t="s">
        <v>26</v>
      </c>
      <c r="AG113" s="172" t="s">
        <v>26</v>
      </c>
      <c r="AH113" s="156"/>
    </row>
    <row r="114" spans="2:34" s="148" customFormat="1" x14ac:dyDescent="0.25">
      <c r="B114" s="316"/>
      <c r="C114" s="217" t="s">
        <v>34</v>
      </c>
      <c r="D114" s="170" t="s">
        <v>26</v>
      </c>
      <c r="E114" s="227"/>
      <c r="F114" s="171" t="s">
        <v>26</v>
      </c>
      <c r="G114" s="171"/>
      <c r="H114" s="171" t="s">
        <v>26</v>
      </c>
      <c r="I114" s="171"/>
      <c r="J114" s="171" t="s">
        <v>26</v>
      </c>
      <c r="K114" s="190"/>
      <c r="L114" s="172" t="s">
        <v>26</v>
      </c>
      <c r="M114" s="228"/>
      <c r="N114" s="170" t="s">
        <v>26</v>
      </c>
      <c r="O114" s="227"/>
      <c r="P114" s="171" t="s">
        <v>26</v>
      </c>
      <c r="Q114" s="227"/>
      <c r="R114" s="174"/>
      <c r="S114" s="227"/>
      <c r="T114" s="171" t="s">
        <v>26</v>
      </c>
      <c r="U114" s="227"/>
      <c r="V114" s="169">
        <f>V110+60</f>
        <v>46713</v>
      </c>
      <c r="W114" s="244">
        <f>V114-V110</f>
        <v>60</v>
      </c>
      <c r="X114" s="170" t="s">
        <v>26</v>
      </c>
      <c r="Y114" s="227"/>
      <c r="Z114" s="171" t="s">
        <v>26</v>
      </c>
      <c r="AA114" s="171"/>
      <c r="AB114" s="171" t="s">
        <v>26</v>
      </c>
      <c r="AC114" s="190"/>
      <c r="AD114" s="172" t="s">
        <v>26</v>
      </c>
      <c r="AE114" s="228"/>
      <c r="AF114" s="170" t="s">
        <v>26</v>
      </c>
      <c r="AG114" s="172" t="s">
        <v>26</v>
      </c>
      <c r="AH114" s="156"/>
    </row>
    <row r="115" spans="2:34" s="148" customFormat="1" x14ac:dyDescent="0.25">
      <c r="B115" s="316"/>
      <c r="C115" s="217" t="s">
        <v>35</v>
      </c>
      <c r="D115" s="167">
        <v>46728</v>
      </c>
      <c r="E115" s="257">
        <f>D115-D110</f>
        <v>75</v>
      </c>
      <c r="F115" s="168">
        <v>46728</v>
      </c>
      <c r="G115" s="257">
        <f>F115-F110</f>
        <v>75</v>
      </c>
      <c r="H115" s="168">
        <v>46729</v>
      </c>
      <c r="I115" s="257">
        <f>H115-H110</f>
        <v>76</v>
      </c>
      <c r="J115" s="168">
        <v>46729</v>
      </c>
      <c r="K115" s="257">
        <f>J115-J110</f>
        <v>76</v>
      </c>
      <c r="L115" s="169">
        <v>46730</v>
      </c>
      <c r="M115" s="257">
        <f>L115-L110</f>
        <v>77</v>
      </c>
      <c r="N115" s="167">
        <v>46714</v>
      </c>
      <c r="O115" s="257">
        <f>N115-N110</f>
        <v>61</v>
      </c>
      <c r="P115" s="168">
        <v>46723</v>
      </c>
      <c r="Q115" s="257">
        <f>P115-P110</f>
        <v>70</v>
      </c>
      <c r="R115" s="168">
        <v>46722</v>
      </c>
      <c r="S115" s="257">
        <f>R115-R110</f>
        <v>69</v>
      </c>
      <c r="T115" s="168">
        <v>46721</v>
      </c>
      <c r="U115" s="257">
        <f>T115-T110</f>
        <v>68</v>
      </c>
      <c r="V115" s="175"/>
      <c r="W115" s="227"/>
      <c r="X115" s="167">
        <v>46720</v>
      </c>
      <c r="Y115" s="257">
        <f>X115-X110</f>
        <v>67</v>
      </c>
      <c r="Z115" s="171" t="s">
        <v>26</v>
      </c>
      <c r="AA115" s="171"/>
      <c r="AB115" s="171" t="s">
        <v>26</v>
      </c>
      <c r="AC115" s="190"/>
      <c r="AD115" s="172" t="s">
        <v>26</v>
      </c>
      <c r="AE115" s="228"/>
      <c r="AF115" s="167">
        <v>46729</v>
      </c>
      <c r="AG115" s="169">
        <v>46728</v>
      </c>
      <c r="AH115" s="156">
        <f>AG115-AG110</f>
        <v>103</v>
      </c>
    </row>
    <row r="116" spans="2:34" s="148" customFormat="1" ht="13" thickBot="1" x14ac:dyDescent="0.3">
      <c r="B116" s="317"/>
      <c r="C116" s="218" t="s">
        <v>36</v>
      </c>
      <c r="D116" s="177">
        <v>46737</v>
      </c>
      <c r="E116" s="260">
        <f>D116-D115</f>
        <v>9</v>
      </c>
      <c r="F116" s="178">
        <v>46737</v>
      </c>
      <c r="G116" s="260">
        <f>F116-F115</f>
        <v>9</v>
      </c>
      <c r="H116" s="178">
        <v>46737</v>
      </c>
      <c r="I116" s="260">
        <f>H116-H115</f>
        <v>8</v>
      </c>
      <c r="J116" s="178">
        <v>46737</v>
      </c>
      <c r="K116" s="260">
        <f>J116-J115</f>
        <v>8</v>
      </c>
      <c r="L116" s="179">
        <v>46737</v>
      </c>
      <c r="M116" s="260">
        <f>L116-L115</f>
        <v>7</v>
      </c>
      <c r="N116" s="177">
        <v>46737</v>
      </c>
      <c r="O116" s="261">
        <f>N116-N115</f>
        <v>23</v>
      </c>
      <c r="P116" s="178">
        <v>46737</v>
      </c>
      <c r="Q116" s="261">
        <f>P116-P115</f>
        <v>14</v>
      </c>
      <c r="R116" s="178">
        <v>46737</v>
      </c>
      <c r="S116" s="261">
        <f>R116-R115</f>
        <v>15</v>
      </c>
      <c r="T116" s="178">
        <v>46737</v>
      </c>
      <c r="U116" s="261">
        <f>T116-T115</f>
        <v>16</v>
      </c>
      <c r="V116" s="179">
        <v>46737</v>
      </c>
      <c r="W116" s="262"/>
      <c r="X116" s="177">
        <v>46737</v>
      </c>
      <c r="Y116" s="261">
        <f>X116-X115</f>
        <v>17</v>
      </c>
      <c r="Z116" s="178">
        <v>46737</v>
      </c>
      <c r="AA116" s="178"/>
      <c r="AB116" s="181" t="s">
        <v>26</v>
      </c>
      <c r="AC116" s="235"/>
      <c r="AD116" s="179">
        <v>46737</v>
      </c>
      <c r="AE116" s="232"/>
      <c r="AF116" s="246" t="s">
        <v>51</v>
      </c>
      <c r="AG116" s="247" t="s">
        <v>51</v>
      </c>
      <c r="AH116" s="156"/>
    </row>
    <row r="117" spans="2:34" s="148" customFormat="1" x14ac:dyDescent="0.25">
      <c r="B117" s="156"/>
      <c r="C117" s="156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6"/>
    </row>
    <row r="118" spans="2:34" s="148" customFormat="1" x14ac:dyDescent="0.25">
      <c r="B118" s="156"/>
      <c r="C118" s="156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6"/>
    </row>
    <row r="119" spans="2:34" s="148" customFormat="1" x14ac:dyDescent="0.25">
      <c r="B119" s="156"/>
      <c r="C119" s="156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6"/>
    </row>
    <row r="120" spans="2:34" s="148" customFormat="1" x14ac:dyDescent="0.25">
      <c r="B120" s="156"/>
      <c r="C120" s="156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6"/>
    </row>
    <row r="121" spans="2:34" s="148" customFormat="1" x14ac:dyDescent="0.25">
      <c r="B121" s="156"/>
      <c r="C121" s="156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6"/>
    </row>
    <row r="122" spans="2:34" s="148" customFormat="1" x14ac:dyDescent="0.25">
      <c r="B122" s="156"/>
      <c r="C122" s="156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6"/>
    </row>
    <row r="123" spans="2:34" s="148" customFormat="1" x14ac:dyDescent="0.25">
      <c r="B123" s="156"/>
      <c r="C123" s="156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6"/>
    </row>
    <row r="124" spans="2:34" s="148" customFormat="1" x14ac:dyDescent="0.25">
      <c r="B124" s="156"/>
      <c r="C124" s="156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6"/>
    </row>
    <row r="125" spans="2:34" s="148" customFormat="1" x14ac:dyDescent="0.25">
      <c r="B125" s="156"/>
      <c r="C125" s="156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6"/>
    </row>
    <row r="126" spans="2:34" s="148" customFormat="1" x14ac:dyDescent="0.25">
      <c r="B126" s="156"/>
      <c r="C126" s="156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6"/>
    </row>
    <row r="127" spans="2:34" s="148" customFormat="1" x14ac:dyDescent="0.25">
      <c r="B127" s="156"/>
      <c r="C127" s="156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6"/>
    </row>
    <row r="128" spans="2:34" s="148" customFormat="1" x14ac:dyDescent="0.25">
      <c r="B128" s="156"/>
      <c r="C128" s="156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6"/>
    </row>
    <row r="129" spans="4:33" s="148" customFormat="1" x14ac:dyDescent="0.25"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</row>
    <row r="130" spans="4:33" s="148" customFormat="1" x14ac:dyDescent="0.25"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</row>
    <row r="131" spans="4:33" s="148" customFormat="1" x14ac:dyDescent="0.25"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</row>
    <row r="132" spans="4:33" s="148" customFormat="1" x14ac:dyDescent="0.25"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</row>
    <row r="133" spans="4:33" s="148" customFormat="1" x14ac:dyDescent="0.25"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</row>
    <row r="134" spans="4:33" s="148" customFormat="1" x14ac:dyDescent="0.25"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</row>
    <row r="135" spans="4:33" s="148" customFormat="1" x14ac:dyDescent="0.25"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</row>
  </sheetData>
  <mergeCells count="17">
    <mergeCell ref="B85:B92"/>
    <mergeCell ref="B93:B100"/>
    <mergeCell ref="B101:B108"/>
    <mergeCell ref="B109:B116"/>
    <mergeCell ref="B35:B44"/>
    <mergeCell ref="B45:B54"/>
    <mergeCell ref="B55:B64"/>
    <mergeCell ref="B65:B74"/>
    <mergeCell ref="B75:B84"/>
    <mergeCell ref="AI3:AO3"/>
    <mergeCell ref="B25:B34"/>
    <mergeCell ref="D2:L2"/>
    <mergeCell ref="N2:V2"/>
    <mergeCell ref="X2:AD2"/>
    <mergeCell ref="AF2:AG2"/>
    <mergeCell ref="B5:B14"/>
    <mergeCell ref="B15:B24"/>
  </mergeCells>
  <pageMargins left="0.7" right="0.7" top="0.75" bottom="0.75" header="0.3" footer="0.3"/>
  <pageSetup paperSize="8" scale="46" orientation="landscape" r:id="rId1"/>
  <ignoredErrors>
    <ignoredError sqref="V61 V81 V8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32F7-FC8F-4BFF-9976-4DAEB725D645}">
  <sheetPr>
    <tabColor rgb="FFFF0000"/>
    <pageSetUpPr fitToPage="1"/>
  </sheetPr>
  <dimension ref="A1:I57"/>
  <sheetViews>
    <sheetView topLeftCell="A40" zoomScale="115" zoomScaleNormal="115" workbookViewId="0">
      <selection activeCell="G48" sqref="G48"/>
    </sheetView>
  </sheetViews>
  <sheetFormatPr defaultColWidth="8.54296875" defaultRowHeight="12.5" x14ac:dyDescent="0.25"/>
  <cols>
    <col min="1" max="1" width="26" style="25" customWidth="1"/>
    <col min="2" max="2" width="20.453125" style="57" customWidth="1"/>
    <col min="3" max="7" width="10.453125" style="25" bestFit="1" customWidth="1"/>
    <col min="8" max="8" width="10.453125" style="58" bestFit="1" customWidth="1"/>
    <col min="9" max="9" width="10.453125" style="25" bestFit="1" customWidth="1"/>
    <col min="10" max="16384" width="8.54296875" style="25"/>
  </cols>
  <sheetData>
    <row r="1" spans="1:9" ht="13" x14ac:dyDescent="0.25">
      <c r="A1" s="43" t="s">
        <v>53</v>
      </c>
      <c r="B1" s="44"/>
      <c r="C1" s="318" t="s">
        <v>54</v>
      </c>
      <c r="D1" s="319"/>
      <c r="E1" s="319"/>
      <c r="F1" s="319"/>
      <c r="G1" s="320"/>
      <c r="H1" s="45"/>
      <c r="I1" s="18"/>
    </row>
    <row r="2" spans="1:9" x14ac:dyDescent="0.25">
      <c r="A2" s="46"/>
      <c r="B2" s="47"/>
      <c r="C2" s="19"/>
      <c r="D2" s="19"/>
      <c r="E2" s="19"/>
      <c r="F2" s="19"/>
      <c r="G2" s="19"/>
      <c r="H2" s="48"/>
      <c r="I2" s="19"/>
    </row>
    <row r="3" spans="1:9" ht="13" x14ac:dyDescent="0.25">
      <c r="A3" s="49" t="s">
        <v>55</v>
      </c>
      <c r="B3" s="50"/>
      <c r="C3" s="20" t="s">
        <v>56</v>
      </c>
      <c r="D3" s="20" t="s">
        <v>57</v>
      </c>
      <c r="E3" s="20" t="s">
        <v>58</v>
      </c>
      <c r="F3" s="20" t="s">
        <v>59</v>
      </c>
      <c r="G3" s="21" t="s">
        <v>60</v>
      </c>
      <c r="H3" s="51"/>
      <c r="I3" s="21" t="s">
        <v>61</v>
      </c>
    </row>
    <row r="4" spans="1:9" ht="25" x14ac:dyDescent="0.25">
      <c r="A4" s="52" t="s">
        <v>24</v>
      </c>
      <c r="B4" s="23" t="s">
        <v>62</v>
      </c>
      <c r="C4" s="6">
        <v>45341</v>
      </c>
      <c r="D4" s="6">
        <v>45341</v>
      </c>
      <c r="E4" s="6">
        <v>45341</v>
      </c>
      <c r="F4" s="6">
        <v>45341</v>
      </c>
      <c r="G4" s="6">
        <v>45341</v>
      </c>
      <c r="H4" s="53">
        <v>-28</v>
      </c>
      <c r="I4" s="8">
        <f>I5-28</f>
        <v>45404</v>
      </c>
    </row>
    <row r="5" spans="1:9" ht="25" x14ac:dyDescent="0.25">
      <c r="A5" s="52" t="s">
        <v>63</v>
      </c>
      <c r="B5" s="23" t="s">
        <v>64</v>
      </c>
      <c r="C5" s="6">
        <v>45369</v>
      </c>
      <c r="D5" s="6">
        <v>45369</v>
      </c>
      <c r="E5" s="6">
        <v>45369</v>
      </c>
      <c r="F5" s="6">
        <v>45369</v>
      </c>
      <c r="G5" s="6">
        <v>45369</v>
      </c>
      <c r="H5" s="53">
        <v>-14</v>
      </c>
      <c r="I5" s="8">
        <f>I7-14</f>
        <v>45432</v>
      </c>
    </row>
    <row r="6" spans="1:9" ht="25" x14ac:dyDescent="0.25">
      <c r="A6" s="52" t="s">
        <v>65</v>
      </c>
      <c r="B6" s="23" t="s">
        <v>66</v>
      </c>
      <c r="C6" s="6">
        <v>45376</v>
      </c>
      <c r="D6" s="6">
        <v>45376</v>
      </c>
      <c r="E6" s="6">
        <v>45376</v>
      </c>
      <c r="F6" s="6">
        <v>45376</v>
      </c>
      <c r="G6" s="6">
        <v>45376</v>
      </c>
      <c r="H6" s="53">
        <v>-7</v>
      </c>
      <c r="I6" s="8">
        <f>I7-7</f>
        <v>45439</v>
      </c>
    </row>
    <row r="7" spans="1:9" ht="25" x14ac:dyDescent="0.25">
      <c r="A7" s="52" t="s">
        <v>29</v>
      </c>
      <c r="B7" s="23" t="s">
        <v>67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24">
        <v>-10</v>
      </c>
      <c r="I7" s="8">
        <f>G8+4</f>
        <v>45446</v>
      </c>
    </row>
    <row r="8" spans="1:9" s="55" customFormat="1" ht="37.5" x14ac:dyDescent="0.25">
      <c r="A8" s="54" t="s">
        <v>68</v>
      </c>
      <c r="B8" s="26"/>
      <c r="C8" s="27">
        <v>45440</v>
      </c>
      <c r="D8" s="27">
        <v>45440</v>
      </c>
      <c r="E8" s="27">
        <v>45441</v>
      </c>
      <c r="F8" s="27">
        <v>45441</v>
      </c>
      <c r="G8" s="27">
        <v>45442</v>
      </c>
      <c r="H8" s="53"/>
      <c r="I8" s="8">
        <f>I7+15</f>
        <v>45461</v>
      </c>
    </row>
    <row r="9" spans="1:9" ht="25" x14ac:dyDescent="0.25">
      <c r="A9" s="52" t="s">
        <v>69</v>
      </c>
      <c r="B9" s="23" t="s">
        <v>70</v>
      </c>
      <c r="C9" s="6">
        <v>45456</v>
      </c>
      <c r="D9" s="6">
        <v>45456</v>
      </c>
      <c r="E9" s="6">
        <v>45456</v>
      </c>
      <c r="F9" s="6">
        <v>45456</v>
      </c>
      <c r="G9" s="8">
        <f>G8+14</f>
        <v>45456</v>
      </c>
      <c r="H9" s="53">
        <v>14</v>
      </c>
      <c r="I9" s="8">
        <f>I8+16</f>
        <v>45477</v>
      </c>
    </row>
    <row r="10" spans="1:9" x14ac:dyDescent="0.25">
      <c r="A10" s="46"/>
      <c r="B10" s="47"/>
      <c r="C10" s="19"/>
      <c r="D10" s="19"/>
      <c r="E10" s="19"/>
      <c r="F10" s="19"/>
      <c r="G10" s="19"/>
      <c r="H10" s="48"/>
      <c r="I10" s="19"/>
    </row>
    <row r="11" spans="1:9" ht="13" x14ac:dyDescent="0.25">
      <c r="A11" s="49" t="s">
        <v>71</v>
      </c>
      <c r="B11" s="50"/>
      <c r="C11" s="20" t="s">
        <v>72</v>
      </c>
      <c r="D11" s="20" t="s">
        <v>57</v>
      </c>
      <c r="E11" s="20" t="s">
        <v>58</v>
      </c>
      <c r="F11" s="20" t="s">
        <v>59</v>
      </c>
      <c r="G11" s="21" t="s">
        <v>60</v>
      </c>
      <c r="H11" s="51"/>
      <c r="I11" s="21" t="s">
        <v>73</v>
      </c>
    </row>
    <row r="12" spans="1:9" ht="25" x14ac:dyDescent="0.25">
      <c r="A12" s="52" t="s">
        <v>24</v>
      </c>
      <c r="B12" s="23" t="s">
        <v>62</v>
      </c>
      <c r="C12" s="6">
        <v>45425</v>
      </c>
      <c r="D12" s="6">
        <v>45425</v>
      </c>
      <c r="E12" s="6">
        <v>45425</v>
      </c>
      <c r="F12" s="6">
        <v>45425</v>
      </c>
      <c r="G12" s="6">
        <v>45425</v>
      </c>
      <c r="H12" s="53">
        <v>-28</v>
      </c>
      <c r="I12" s="8">
        <f>I13-28</f>
        <v>45488</v>
      </c>
    </row>
    <row r="13" spans="1:9" ht="25" x14ac:dyDescent="0.25">
      <c r="A13" s="52" t="s">
        <v>63</v>
      </c>
      <c r="B13" s="23" t="s">
        <v>64</v>
      </c>
      <c r="C13" s="6">
        <v>45453</v>
      </c>
      <c r="D13" s="6">
        <v>45453</v>
      </c>
      <c r="E13" s="6">
        <v>45453</v>
      </c>
      <c r="F13" s="6">
        <v>45453</v>
      </c>
      <c r="G13" s="6">
        <v>45453</v>
      </c>
      <c r="H13" s="53">
        <v>-14</v>
      </c>
      <c r="I13" s="8">
        <f>I15-14</f>
        <v>45516</v>
      </c>
    </row>
    <row r="14" spans="1:9" ht="25" x14ac:dyDescent="0.25">
      <c r="A14" s="52" t="s">
        <v>65</v>
      </c>
      <c r="B14" s="23" t="s">
        <v>66</v>
      </c>
      <c r="C14" s="6">
        <v>45460</v>
      </c>
      <c r="D14" s="6">
        <v>45460</v>
      </c>
      <c r="E14" s="6">
        <v>45460</v>
      </c>
      <c r="F14" s="6">
        <v>45460</v>
      </c>
      <c r="G14" s="6">
        <v>45460</v>
      </c>
      <c r="H14" s="53">
        <v>-7</v>
      </c>
      <c r="I14" s="8">
        <f>I15-7</f>
        <v>45523</v>
      </c>
    </row>
    <row r="15" spans="1:9" ht="25" x14ac:dyDescent="0.25">
      <c r="A15" s="52" t="s">
        <v>29</v>
      </c>
      <c r="B15" s="23" t="s">
        <v>67</v>
      </c>
      <c r="C15" s="6">
        <v>45467</v>
      </c>
      <c r="D15" s="6">
        <v>45467</v>
      </c>
      <c r="E15" s="6">
        <v>45467</v>
      </c>
      <c r="F15" s="6">
        <v>45467</v>
      </c>
      <c r="G15" s="6">
        <v>45467</v>
      </c>
      <c r="H15" s="24">
        <v>-10</v>
      </c>
      <c r="I15" s="8">
        <f>G16+4</f>
        <v>45530</v>
      </c>
    </row>
    <row r="16" spans="1:9" ht="37.5" x14ac:dyDescent="0.25">
      <c r="A16" s="54" t="s">
        <v>68</v>
      </c>
      <c r="B16" s="26"/>
      <c r="C16" s="6">
        <v>45524</v>
      </c>
      <c r="D16" s="6">
        <v>45524</v>
      </c>
      <c r="E16" s="6">
        <v>45525</v>
      </c>
      <c r="F16" s="6">
        <v>45525</v>
      </c>
      <c r="G16" s="6">
        <v>45526</v>
      </c>
      <c r="H16" s="53"/>
      <c r="I16" s="8">
        <f>I15+15</f>
        <v>45545</v>
      </c>
    </row>
    <row r="17" spans="1:9" ht="25" x14ac:dyDescent="0.25">
      <c r="A17" s="52" t="s">
        <v>69</v>
      </c>
      <c r="B17" s="23" t="s">
        <v>70</v>
      </c>
      <c r="C17" s="6">
        <v>45540</v>
      </c>
      <c r="D17" s="6">
        <v>45540</v>
      </c>
      <c r="E17" s="6">
        <v>45540</v>
      </c>
      <c r="F17" s="6">
        <v>45540</v>
      </c>
      <c r="G17" s="8">
        <f>G16+14</f>
        <v>45540</v>
      </c>
      <c r="H17" s="53">
        <v>14</v>
      </c>
      <c r="I17" s="8">
        <f>I16+16</f>
        <v>45561</v>
      </c>
    </row>
    <row r="18" spans="1:9" x14ac:dyDescent="0.25">
      <c r="A18" s="46"/>
      <c r="B18" s="47"/>
      <c r="C18" s="46"/>
      <c r="D18" s="46"/>
      <c r="E18" s="46"/>
      <c r="F18" s="19"/>
      <c r="G18" s="19"/>
      <c r="H18" s="48"/>
      <c r="I18" s="19"/>
    </row>
    <row r="19" spans="1:9" ht="13" x14ac:dyDescent="0.25">
      <c r="A19" s="49" t="s">
        <v>74</v>
      </c>
      <c r="B19" s="50"/>
      <c r="C19" s="20" t="s">
        <v>75</v>
      </c>
      <c r="D19" s="20" t="s">
        <v>57</v>
      </c>
      <c r="E19" s="20" t="s">
        <v>58</v>
      </c>
      <c r="F19" s="20" t="s">
        <v>59</v>
      </c>
      <c r="G19" s="21" t="s">
        <v>60</v>
      </c>
      <c r="H19" s="51"/>
      <c r="I19" s="21" t="s">
        <v>61</v>
      </c>
    </row>
    <row r="20" spans="1:9" ht="25" x14ac:dyDescent="0.25">
      <c r="A20" s="56" t="s">
        <v>24</v>
      </c>
      <c r="B20" s="23" t="s">
        <v>62</v>
      </c>
      <c r="C20" s="6">
        <v>45509</v>
      </c>
      <c r="D20" s="6">
        <v>45509</v>
      </c>
      <c r="E20" s="6">
        <v>45509</v>
      </c>
      <c r="F20" s="6">
        <v>45509</v>
      </c>
      <c r="G20" s="6">
        <v>45509</v>
      </c>
      <c r="H20" s="53">
        <v>-28</v>
      </c>
      <c r="I20" s="8">
        <f>I21-28</f>
        <v>45572</v>
      </c>
    </row>
    <row r="21" spans="1:9" ht="25" x14ac:dyDescent="0.25">
      <c r="A21" s="52" t="s">
        <v>63</v>
      </c>
      <c r="B21" s="23" t="s">
        <v>64</v>
      </c>
      <c r="C21" s="6">
        <v>45537</v>
      </c>
      <c r="D21" s="6">
        <v>45537</v>
      </c>
      <c r="E21" s="6">
        <v>45537</v>
      </c>
      <c r="F21" s="6">
        <v>45537</v>
      </c>
      <c r="G21" s="6">
        <v>45537</v>
      </c>
      <c r="H21" s="53">
        <v>-14</v>
      </c>
      <c r="I21" s="8">
        <f>I23-14</f>
        <v>45600</v>
      </c>
    </row>
    <row r="22" spans="1:9" ht="25" x14ac:dyDescent="0.25">
      <c r="A22" s="52" t="s">
        <v>65</v>
      </c>
      <c r="B22" s="23" t="s">
        <v>66</v>
      </c>
      <c r="C22" s="6">
        <v>45544</v>
      </c>
      <c r="D22" s="6">
        <v>45544</v>
      </c>
      <c r="E22" s="6">
        <v>45544</v>
      </c>
      <c r="F22" s="6">
        <v>45544</v>
      </c>
      <c r="G22" s="6">
        <v>45544</v>
      </c>
      <c r="H22" s="53">
        <v>-7</v>
      </c>
      <c r="I22" s="8">
        <f>I23-7</f>
        <v>45607</v>
      </c>
    </row>
    <row r="23" spans="1:9" ht="25" x14ac:dyDescent="0.25">
      <c r="A23" s="22" t="s">
        <v>29</v>
      </c>
      <c r="B23" s="23" t="s">
        <v>67</v>
      </c>
      <c r="C23" s="9">
        <v>45551</v>
      </c>
      <c r="D23" s="9">
        <v>45551</v>
      </c>
      <c r="E23" s="9">
        <v>45551</v>
      </c>
      <c r="F23" s="9">
        <v>45551</v>
      </c>
      <c r="G23" s="9">
        <v>45551</v>
      </c>
      <c r="H23" s="24">
        <v>-10</v>
      </c>
      <c r="I23" s="8">
        <f>G24+4</f>
        <v>45614</v>
      </c>
    </row>
    <row r="24" spans="1:9" ht="37.5" x14ac:dyDescent="0.25">
      <c r="A24" s="54" t="s">
        <v>68</v>
      </c>
      <c r="B24" s="26"/>
      <c r="C24" s="6">
        <v>45608</v>
      </c>
      <c r="D24" s="6">
        <v>45608</v>
      </c>
      <c r="E24" s="6">
        <v>45609</v>
      </c>
      <c r="F24" s="6">
        <v>45609</v>
      </c>
      <c r="G24" s="6">
        <v>45610</v>
      </c>
      <c r="H24" s="53"/>
      <c r="I24" s="8">
        <f>I23+15</f>
        <v>45629</v>
      </c>
    </row>
    <row r="25" spans="1:9" ht="25" x14ac:dyDescent="0.25">
      <c r="A25" s="52" t="s">
        <v>69</v>
      </c>
      <c r="B25" s="23" t="s">
        <v>70</v>
      </c>
      <c r="C25" s="6">
        <v>45624</v>
      </c>
      <c r="D25" s="6">
        <v>45624</v>
      </c>
      <c r="E25" s="6">
        <v>45624</v>
      </c>
      <c r="F25" s="6">
        <v>45624</v>
      </c>
      <c r="G25" s="6">
        <v>45624</v>
      </c>
      <c r="H25" s="53">
        <v>14</v>
      </c>
      <c r="I25" s="8">
        <f>I24+16</f>
        <v>45645</v>
      </c>
    </row>
    <row r="26" spans="1:9" x14ac:dyDescent="0.25">
      <c r="A26" s="46"/>
      <c r="B26" s="47"/>
      <c r="C26" s="19"/>
      <c r="D26" s="19"/>
      <c r="E26" s="19"/>
      <c r="F26" s="19"/>
      <c r="G26" s="19"/>
      <c r="H26" s="48"/>
      <c r="I26" s="19"/>
    </row>
    <row r="27" spans="1:9" ht="13" x14ac:dyDescent="0.25">
      <c r="A27" s="49" t="s">
        <v>76</v>
      </c>
      <c r="B27" s="50"/>
      <c r="C27" s="20" t="s">
        <v>56</v>
      </c>
      <c r="D27" s="20" t="s">
        <v>57</v>
      </c>
      <c r="E27" s="20" t="s">
        <v>58</v>
      </c>
      <c r="F27" s="20" t="s">
        <v>59</v>
      </c>
      <c r="G27" s="21" t="s">
        <v>77</v>
      </c>
      <c r="H27" s="51"/>
      <c r="I27" s="21" t="s">
        <v>73</v>
      </c>
    </row>
    <row r="28" spans="1:9" ht="25" x14ac:dyDescent="0.25">
      <c r="A28" s="52" t="s">
        <v>24</v>
      </c>
      <c r="B28" s="23" t="s">
        <v>62</v>
      </c>
      <c r="C28" s="6">
        <v>45621</v>
      </c>
      <c r="D28" s="6">
        <v>45621</v>
      </c>
      <c r="E28" s="6">
        <v>45621</v>
      </c>
      <c r="F28" s="6">
        <v>45621</v>
      </c>
      <c r="G28" s="6">
        <v>45621</v>
      </c>
      <c r="H28" s="53">
        <v>-28</v>
      </c>
      <c r="I28" s="8">
        <f>I29-28</f>
        <v>45684</v>
      </c>
    </row>
    <row r="29" spans="1:9" ht="25" x14ac:dyDescent="0.25">
      <c r="A29" s="52" t="s">
        <v>63</v>
      </c>
      <c r="B29" s="23" t="s">
        <v>64</v>
      </c>
      <c r="C29" s="6">
        <v>45649</v>
      </c>
      <c r="D29" s="6">
        <v>45649</v>
      </c>
      <c r="E29" s="6">
        <v>45649</v>
      </c>
      <c r="F29" s="6">
        <v>45649</v>
      </c>
      <c r="G29" s="6">
        <v>45649</v>
      </c>
      <c r="H29" s="53">
        <v>-14</v>
      </c>
      <c r="I29" s="8">
        <f>I31-14</f>
        <v>45712</v>
      </c>
    </row>
    <row r="30" spans="1:9" ht="25" x14ac:dyDescent="0.25">
      <c r="A30" s="52" t="s">
        <v>65</v>
      </c>
      <c r="B30" s="23" t="s">
        <v>66</v>
      </c>
      <c r="C30" s="6">
        <v>45656</v>
      </c>
      <c r="D30" s="6">
        <v>45656</v>
      </c>
      <c r="E30" s="6">
        <v>45656</v>
      </c>
      <c r="F30" s="6">
        <v>45656</v>
      </c>
      <c r="G30" s="6">
        <v>45656</v>
      </c>
      <c r="H30" s="53">
        <v>-7</v>
      </c>
      <c r="I30" s="8">
        <f>I31-7</f>
        <v>45719</v>
      </c>
    </row>
    <row r="31" spans="1:9" ht="25" x14ac:dyDescent="0.25">
      <c r="A31" s="52" t="s">
        <v>29</v>
      </c>
      <c r="B31" s="23" t="s">
        <v>67</v>
      </c>
      <c r="C31" s="6">
        <v>45663</v>
      </c>
      <c r="D31" s="6">
        <v>45663</v>
      </c>
      <c r="E31" s="6">
        <v>45663</v>
      </c>
      <c r="F31" s="6">
        <v>45663</v>
      </c>
      <c r="G31" s="6">
        <v>45663</v>
      </c>
      <c r="H31" s="24">
        <v>-10</v>
      </c>
      <c r="I31" s="8">
        <f>G32+4</f>
        <v>45726</v>
      </c>
    </row>
    <row r="32" spans="1:9" ht="37.5" x14ac:dyDescent="0.25">
      <c r="A32" s="54" t="s">
        <v>68</v>
      </c>
      <c r="B32" s="26"/>
      <c r="C32" s="6">
        <v>45720</v>
      </c>
      <c r="D32" s="6">
        <v>45720</v>
      </c>
      <c r="E32" s="6">
        <v>45721</v>
      </c>
      <c r="F32" s="6">
        <v>45721</v>
      </c>
      <c r="G32" s="6">
        <v>45722</v>
      </c>
      <c r="H32" s="53"/>
      <c r="I32" s="8">
        <f>I31+15</f>
        <v>45741</v>
      </c>
    </row>
    <row r="33" spans="1:9" ht="25" x14ac:dyDescent="0.25">
      <c r="A33" s="52" t="s">
        <v>69</v>
      </c>
      <c r="B33" s="23" t="s">
        <v>70</v>
      </c>
      <c r="C33" s="6">
        <v>45736</v>
      </c>
      <c r="D33" s="6">
        <v>45736</v>
      </c>
      <c r="E33" s="6">
        <v>45736</v>
      </c>
      <c r="F33" s="6">
        <v>45736</v>
      </c>
      <c r="G33" s="6">
        <v>45736</v>
      </c>
      <c r="H33" s="53">
        <v>14</v>
      </c>
      <c r="I33" s="8">
        <f>I32+16</f>
        <v>45757</v>
      </c>
    </row>
    <row r="35" spans="1:9" ht="13" x14ac:dyDescent="0.25">
      <c r="A35" s="49" t="s">
        <v>78</v>
      </c>
      <c r="B35" s="50"/>
      <c r="C35" s="20" t="s">
        <v>56</v>
      </c>
      <c r="D35" s="20" t="s">
        <v>57</v>
      </c>
      <c r="E35" s="20" t="s">
        <v>58</v>
      </c>
      <c r="F35" s="20" t="s">
        <v>59</v>
      </c>
      <c r="G35" s="21" t="s">
        <v>77</v>
      </c>
      <c r="H35" s="51"/>
      <c r="I35" s="21" t="s">
        <v>73</v>
      </c>
    </row>
    <row r="36" spans="1:9" ht="25" x14ac:dyDescent="0.25">
      <c r="A36" s="52" t="s">
        <v>24</v>
      </c>
      <c r="B36" s="23" t="s">
        <v>62</v>
      </c>
      <c r="C36" s="6">
        <v>45705</v>
      </c>
      <c r="D36" s="6">
        <v>45705</v>
      </c>
      <c r="E36" s="6">
        <v>45705</v>
      </c>
      <c r="F36" s="6">
        <v>45705</v>
      </c>
      <c r="G36" s="6">
        <v>45705</v>
      </c>
      <c r="H36" s="53">
        <v>-28</v>
      </c>
      <c r="I36" s="8">
        <f>I37-28</f>
        <v>45768</v>
      </c>
    </row>
    <row r="37" spans="1:9" ht="25" x14ac:dyDescent="0.25">
      <c r="A37" s="52" t="s">
        <v>63</v>
      </c>
      <c r="B37" s="23" t="s">
        <v>64</v>
      </c>
      <c r="C37" s="6">
        <v>45733</v>
      </c>
      <c r="D37" s="6">
        <v>45733</v>
      </c>
      <c r="E37" s="6">
        <v>45733</v>
      </c>
      <c r="F37" s="6">
        <v>45733</v>
      </c>
      <c r="G37" s="6">
        <v>45733</v>
      </c>
      <c r="H37" s="53">
        <v>-14</v>
      </c>
      <c r="I37" s="8">
        <f>I39-14</f>
        <v>45796</v>
      </c>
    </row>
    <row r="38" spans="1:9" ht="25" x14ac:dyDescent="0.25">
      <c r="A38" s="52" t="s">
        <v>65</v>
      </c>
      <c r="B38" s="23" t="s">
        <v>66</v>
      </c>
      <c r="C38" s="6">
        <v>45740</v>
      </c>
      <c r="D38" s="6">
        <v>45740</v>
      </c>
      <c r="E38" s="6">
        <v>45740</v>
      </c>
      <c r="F38" s="6">
        <v>45740</v>
      </c>
      <c r="G38" s="6">
        <v>45740</v>
      </c>
      <c r="H38" s="53">
        <v>-7</v>
      </c>
      <c r="I38" s="8">
        <f>I39-7</f>
        <v>45803</v>
      </c>
    </row>
    <row r="39" spans="1:9" ht="25" x14ac:dyDescent="0.25">
      <c r="A39" s="52" t="s">
        <v>29</v>
      </c>
      <c r="B39" s="23" t="s">
        <v>67</v>
      </c>
      <c r="C39" s="6">
        <v>45747</v>
      </c>
      <c r="D39" s="6">
        <v>45747</v>
      </c>
      <c r="E39" s="6">
        <v>45747</v>
      </c>
      <c r="F39" s="6">
        <v>45747</v>
      </c>
      <c r="G39" s="6">
        <v>45747</v>
      </c>
      <c r="H39" s="24">
        <v>-10</v>
      </c>
      <c r="I39" s="8">
        <f>G40+4</f>
        <v>45810</v>
      </c>
    </row>
    <row r="40" spans="1:9" ht="37.5" x14ac:dyDescent="0.25">
      <c r="A40" s="54" t="s">
        <v>68</v>
      </c>
      <c r="B40" s="26"/>
      <c r="C40" s="6">
        <v>45804</v>
      </c>
      <c r="D40" s="6">
        <f>C40</f>
        <v>45804</v>
      </c>
      <c r="E40" s="6">
        <f>D40+1</f>
        <v>45805</v>
      </c>
      <c r="F40" s="6">
        <f>E40</f>
        <v>45805</v>
      </c>
      <c r="G40" s="6">
        <f>F40+1</f>
        <v>45806</v>
      </c>
      <c r="H40" s="53"/>
      <c r="I40" s="8">
        <f>I39+15</f>
        <v>45825</v>
      </c>
    </row>
    <row r="41" spans="1:9" ht="25" x14ac:dyDescent="0.25">
      <c r="A41" s="52" t="s">
        <v>69</v>
      </c>
      <c r="B41" s="23" t="s">
        <v>70</v>
      </c>
      <c r="C41" s="6">
        <f>G41</f>
        <v>45820</v>
      </c>
      <c r="D41" s="6">
        <f>G41</f>
        <v>45820</v>
      </c>
      <c r="E41" s="6">
        <f>G41</f>
        <v>45820</v>
      </c>
      <c r="F41" s="6">
        <f>G41</f>
        <v>45820</v>
      </c>
      <c r="G41" s="6">
        <f>G40+14</f>
        <v>45820</v>
      </c>
      <c r="H41" s="53">
        <v>14</v>
      </c>
      <c r="I41" s="8">
        <f>I40+16</f>
        <v>45841</v>
      </c>
    </row>
    <row r="43" spans="1:9" ht="13" x14ac:dyDescent="0.25">
      <c r="A43" s="49" t="s">
        <v>79</v>
      </c>
      <c r="B43" s="50"/>
      <c r="C43" s="20" t="s">
        <v>56</v>
      </c>
      <c r="D43" s="20" t="s">
        <v>57</v>
      </c>
      <c r="E43" s="20" t="s">
        <v>58</v>
      </c>
      <c r="F43" s="20" t="s">
        <v>59</v>
      </c>
      <c r="G43" s="21" t="s">
        <v>77</v>
      </c>
      <c r="H43" s="51"/>
      <c r="I43" s="21" t="s">
        <v>73</v>
      </c>
    </row>
    <row r="44" spans="1:9" ht="25" x14ac:dyDescent="0.25">
      <c r="A44" s="52" t="s">
        <v>24</v>
      </c>
      <c r="B44" s="23" t="s">
        <v>62</v>
      </c>
      <c r="C44" s="6">
        <v>45789</v>
      </c>
      <c r="D44" s="6">
        <v>45789</v>
      </c>
      <c r="E44" s="6">
        <v>45789</v>
      </c>
      <c r="F44" s="6">
        <v>45789</v>
      </c>
      <c r="G44" s="6">
        <v>45789</v>
      </c>
      <c r="H44" s="53">
        <v>-28</v>
      </c>
      <c r="I44" s="8">
        <f>I45-28</f>
        <v>45852</v>
      </c>
    </row>
    <row r="45" spans="1:9" ht="25" x14ac:dyDescent="0.25">
      <c r="A45" s="52" t="s">
        <v>63</v>
      </c>
      <c r="B45" s="23" t="s">
        <v>64</v>
      </c>
      <c r="C45" s="6">
        <v>45817</v>
      </c>
      <c r="D45" s="6">
        <v>45817</v>
      </c>
      <c r="E45" s="6">
        <v>45817</v>
      </c>
      <c r="F45" s="6">
        <v>45817</v>
      </c>
      <c r="G45" s="6">
        <v>45817</v>
      </c>
      <c r="H45" s="53">
        <v>-14</v>
      </c>
      <c r="I45" s="8">
        <f>I47-14</f>
        <v>45880</v>
      </c>
    </row>
    <row r="46" spans="1:9" ht="25" x14ac:dyDescent="0.25">
      <c r="A46" s="52" t="s">
        <v>65</v>
      </c>
      <c r="B46" s="23" t="s">
        <v>66</v>
      </c>
      <c r="C46" s="6">
        <v>45824</v>
      </c>
      <c r="D46" s="6">
        <v>45824</v>
      </c>
      <c r="E46" s="6">
        <v>45824</v>
      </c>
      <c r="F46" s="6">
        <v>45824</v>
      </c>
      <c r="G46" s="6">
        <v>45824</v>
      </c>
      <c r="H46" s="53">
        <v>-7</v>
      </c>
      <c r="I46" s="8">
        <f>I47-7</f>
        <v>45887</v>
      </c>
    </row>
    <row r="47" spans="1:9" ht="25" x14ac:dyDescent="0.25">
      <c r="A47" s="52" t="s">
        <v>29</v>
      </c>
      <c r="B47" s="23" t="s">
        <v>67</v>
      </c>
      <c r="C47" s="6">
        <v>45831</v>
      </c>
      <c r="D47" s="6">
        <v>45831</v>
      </c>
      <c r="E47" s="6">
        <v>45831</v>
      </c>
      <c r="F47" s="6">
        <v>45831</v>
      </c>
      <c r="G47" s="6">
        <v>45831</v>
      </c>
      <c r="H47" s="24">
        <v>-10</v>
      </c>
      <c r="I47" s="8">
        <f>G48+4</f>
        <v>45894</v>
      </c>
    </row>
    <row r="48" spans="1:9" ht="37.5" x14ac:dyDescent="0.25">
      <c r="A48" s="54" t="s">
        <v>68</v>
      </c>
      <c r="B48" s="26"/>
      <c r="C48" s="6">
        <v>45888</v>
      </c>
      <c r="D48" s="6">
        <f>C48</f>
        <v>45888</v>
      </c>
      <c r="E48" s="6">
        <f>D48+1</f>
        <v>45889</v>
      </c>
      <c r="F48" s="6">
        <f>E48</f>
        <v>45889</v>
      </c>
      <c r="G48" s="6">
        <f>F48+1</f>
        <v>45890</v>
      </c>
      <c r="H48" s="53"/>
      <c r="I48" s="8">
        <f>I47+15</f>
        <v>45909</v>
      </c>
    </row>
    <row r="49" spans="1:9" ht="25" x14ac:dyDescent="0.25">
      <c r="A49" s="52" t="s">
        <v>69</v>
      </c>
      <c r="B49" s="23" t="s">
        <v>70</v>
      </c>
      <c r="C49" s="6">
        <f>G49</f>
        <v>45904</v>
      </c>
      <c r="D49" s="6">
        <f>G49</f>
        <v>45904</v>
      </c>
      <c r="E49" s="6">
        <f>G49</f>
        <v>45904</v>
      </c>
      <c r="F49" s="6">
        <f>G49</f>
        <v>45904</v>
      </c>
      <c r="G49" s="6">
        <f>G48+14</f>
        <v>45904</v>
      </c>
      <c r="H49" s="53">
        <v>14</v>
      </c>
      <c r="I49" s="8">
        <f>I48+16</f>
        <v>45925</v>
      </c>
    </row>
    <row r="51" spans="1:9" ht="13" x14ac:dyDescent="0.25">
      <c r="A51" s="49" t="s">
        <v>80</v>
      </c>
      <c r="B51" s="50"/>
      <c r="C51" s="20" t="s">
        <v>56</v>
      </c>
      <c r="D51" s="20" t="s">
        <v>57</v>
      </c>
      <c r="E51" s="20" t="s">
        <v>58</v>
      </c>
      <c r="F51" s="20" t="s">
        <v>59</v>
      </c>
      <c r="G51" s="21" t="s">
        <v>77</v>
      </c>
      <c r="H51" s="51"/>
      <c r="I51" s="21" t="s">
        <v>73</v>
      </c>
    </row>
    <row r="52" spans="1:9" ht="25" x14ac:dyDescent="0.25">
      <c r="A52" s="52" t="s">
        <v>24</v>
      </c>
      <c r="B52" s="23" t="s">
        <v>62</v>
      </c>
      <c r="C52" s="6">
        <v>45873</v>
      </c>
      <c r="D52" s="6">
        <v>45873</v>
      </c>
      <c r="E52" s="6">
        <v>45873</v>
      </c>
      <c r="F52" s="6">
        <v>45873</v>
      </c>
      <c r="G52" s="6">
        <v>45873</v>
      </c>
      <c r="H52" s="53">
        <v>-28</v>
      </c>
      <c r="I52" s="8">
        <f>I53-28</f>
        <v>45936</v>
      </c>
    </row>
    <row r="53" spans="1:9" ht="25" x14ac:dyDescent="0.25">
      <c r="A53" s="52" t="s">
        <v>63</v>
      </c>
      <c r="B53" s="23" t="s">
        <v>64</v>
      </c>
      <c r="C53" s="6">
        <v>45901</v>
      </c>
      <c r="D53" s="6">
        <v>45901</v>
      </c>
      <c r="E53" s="6">
        <v>45901</v>
      </c>
      <c r="F53" s="6">
        <v>45901</v>
      </c>
      <c r="G53" s="6">
        <v>45901</v>
      </c>
      <c r="H53" s="53">
        <v>-14</v>
      </c>
      <c r="I53" s="8">
        <f>I55-14</f>
        <v>45964</v>
      </c>
    </row>
    <row r="54" spans="1:9" ht="25" x14ac:dyDescent="0.25">
      <c r="A54" s="52" t="s">
        <v>65</v>
      </c>
      <c r="B54" s="23" t="s">
        <v>66</v>
      </c>
      <c r="C54" s="6">
        <v>45908</v>
      </c>
      <c r="D54" s="6">
        <v>45908</v>
      </c>
      <c r="E54" s="6">
        <v>45908</v>
      </c>
      <c r="F54" s="6">
        <v>45908</v>
      </c>
      <c r="G54" s="6">
        <v>45908</v>
      </c>
      <c r="H54" s="53">
        <v>-7</v>
      </c>
      <c r="I54" s="8">
        <f>I55-7</f>
        <v>45971</v>
      </c>
    </row>
    <row r="55" spans="1:9" ht="25" x14ac:dyDescent="0.25">
      <c r="A55" s="52" t="s">
        <v>29</v>
      </c>
      <c r="B55" s="23" t="s">
        <v>67</v>
      </c>
      <c r="C55" s="6">
        <v>45915</v>
      </c>
      <c r="D55" s="6">
        <v>45915</v>
      </c>
      <c r="E55" s="6">
        <v>45915</v>
      </c>
      <c r="F55" s="6">
        <v>45915</v>
      </c>
      <c r="G55" s="6">
        <v>45915</v>
      </c>
      <c r="H55" s="24">
        <v>-10</v>
      </c>
      <c r="I55" s="8">
        <f>G56+4</f>
        <v>45978</v>
      </c>
    </row>
    <row r="56" spans="1:9" ht="37.5" x14ac:dyDescent="0.25">
      <c r="A56" s="54" t="s">
        <v>68</v>
      </c>
      <c r="B56" s="26"/>
      <c r="C56" s="6">
        <v>45972</v>
      </c>
      <c r="D56" s="6">
        <f>C56</f>
        <v>45972</v>
      </c>
      <c r="E56" s="6">
        <f>D56+1</f>
        <v>45973</v>
      </c>
      <c r="F56" s="6">
        <f>E56</f>
        <v>45973</v>
      </c>
      <c r="G56" s="6">
        <f>F56+1</f>
        <v>45974</v>
      </c>
      <c r="H56" s="53"/>
      <c r="I56" s="8">
        <f>I55+15</f>
        <v>45993</v>
      </c>
    </row>
    <row r="57" spans="1:9" ht="25" x14ac:dyDescent="0.25">
      <c r="A57" s="52" t="s">
        <v>69</v>
      </c>
      <c r="B57" s="23" t="s">
        <v>70</v>
      </c>
      <c r="C57" s="6">
        <f>G57</f>
        <v>45988</v>
      </c>
      <c r="D57" s="6">
        <f>G57</f>
        <v>45988</v>
      </c>
      <c r="E57" s="6">
        <f>G57</f>
        <v>45988</v>
      </c>
      <c r="F57" s="6">
        <f>G57</f>
        <v>45988</v>
      </c>
      <c r="G57" s="6">
        <f>G56+14</f>
        <v>45988</v>
      </c>
      <c r="H57" s="53">
        <v>14</v>
      </c>
      <c r="I57" s="8">
        <f>I56+16</f>
        <v>46009</v>
      </c>
    </row>
  </sheetData>
  <mergeCells count="1">
    <mergeCell ref="C1:G1"/>
  </mergeCells>
  <pageMargins left="0.7" right="0.7" top="0.75" bottom="0.75" header="0.3" footer="0.3"/>
  <pageSetup paperSize="8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8920-51E9-4C70-9467-A1CE5672CCD8}">
  <sheetPr>
    <tabColor rgb="FFFF0000"/>
    <pageSetUpPr fitToPage="1"/>
  </sheetPr>
  <dimension ref="A1:L59"/>
  <sheetViews>
    <sheetView workbookViewId="0">
      <selection activeCell="A20" sqref="A20"/>
    </sheetView>
  </sheetViews>
  <sheetFormatPr defaultRowHeight="12.5" x14ac:dyDescent="0.25"/>
  <cols>
    <col min="1" max="1" width="58" bestFit="1" customWidth="1"/>
    <col min="2" max="2" width="4.54296875" bestFit="1" customWidth="1"/>
    <col min="3" max="3" width="12.453125" bestFit="1" customWidth="1"/>
    <col min="4" max="4" width="10.453125" bestFit="1" customWidth="1"/>
    <col min="5" max="5" width="12.453125" bestFit="1" customWidth="1"/>
    <col min="6" max="6" width="5.453125" customWidth="1"/>
    <col min="7" max="7" width="4.453125" customWidth="1"/>
    <col min="8" max="8" width="12.453125" customWidth="1"/>
    <col min="9" max="9" width="3.54296875" customWidth="1"/>
    <col min="10" max="10" width="15.54296875" customWidth="1"/>
  </cols>
  <sheetData>
    <row r="1" spans="1:12" ht="13" x14ac:dyDescent="0.25">
      <c r="A1" s="321" t="s">
        <v>81</v>
      </c>
      <c r="B1" s="10"/>
      <c r="C1" s="322" t="s">
        <v>82</v>
      </c>
      <c r="D1" s="322"/>
      <c r="E1" s="322"/>
      <c r="F1" s="322"/>
      <c r="G1" s="322"/>
      <c r="H1" s="322"/>
      <c r="I1" s="322"/>
      <c r="J1" s="322"/>
      <c r="K1" s="12"/>
      <c r="L1" s="1"/>
    </row>
    <row r="2" spans="1:12" ht="13" x14ac:dyDescent="0.25">
      <c r="A2" s="321"/>
      <c r="B2" s="10"/>
      <c r="C2" s="11" t="s">
        <v>83</v>
      </c>
      <c r="D2" s="11" t="s">
        <v>84</v>
      </c>
      <c r="E2" s="11" t="s">
        <v>84</v>
      </c>
      <c r="F2" s="11"/>
      <c r="G2" s="11"/>
      <c r="H2" s="11" t="s">
        <v>84</v>
      </c>
      <c r="I2" s="10"/>
      <c r="J2" s="11" t="s">
        <v>85</v>
      </c>
      <c r="K2" s="12"/>
      <c r="L2" s="1"/>
    </row>
    <row r="3" spans="1:12" ht="52" x14ac:dyDescent="0.3">
      <c r="A3" s="3" t="s">
        <v>86</v>
      </c>
      <c r="B3" s="10"/>
      <c r="C3" s="13" t="s">
        <v>87</v>
      </c>
      <c r="D3" s="13" t="s">
        <v>88</v>
      </c>
      <c r="E3" s="13" t="s">
        <v>89</v>
      </c>
      <c r="F3" s="13"/>
      <c r="G3" s="13"/>
      <c r="H3" s="13" t="s">
        <v>90</v>
      </c>
      <c r="I3" s="10"/>
      <c r="J3" s="28" t="s">
        <v>91</v>
      </c>
      <c r="K3" s="12"/>
      <c r="L3" s="4"/>
    </row>
    <row r="4" spans="1:12" x14ac:dyDescent="0.25">
      <c r="A4" s="5" t="s">
        <v>24</v>
      </c>
      <c r="B4" s="15">
        <v>-28</v>
      </c>
      <c r="C4" s="39">
        <f>C5-28</f>
        <v>45264</v>
      </c>
      <c r="D4" s="39">
        <v>45264</v>
      </c>
      <c r="E4" s="39">
        <v>45264</v>
      </c>
      <c r="F4" s="6"/>
      <c r="G4" s="37"/>
      <c r="H4" s="38"/>
      <c r="I4" s="15">
        <v>-28</v>
      </c>
      <c r="J4" s="39">
        <f>J5-28</f>
        <v>45243</v>
      </c>
      <c r="K4" s="12"/>
      <c r="L4" s="1"/>
    </row>
    <row r="5" spans="1:12" x14ac:dyDescent="0.25">
      <c r="A5" s="5" t="s">
        <v>63</v>
      </c>
      <c r="B5" s="15">
        <v>-4</v>
      </c>
      <c r="C5" s="39">
        <f>C6-4</f>
        <v>45292</v>
      </c>
      <c r="D5" s="39">
        <v>45292</v>
      </c>
      <c r="E5" s="39">
        <v>45292</v>
      </c>
      <c r="F5" s="6"/>
      <c r="G5" s="37"/>
      <c r="H5" s="38"/>
      <c r="I5" s="15">
        <v>-4</v>
      </c>
      <c r="J5" s="39">
        <f>J6-4</f>
        <v>45271</v>
      </c>
      <c r="K5" s="12"/>
      <c r="L5" s="1"/>
    </row>
    <row r="6" spans="1:12" x14ac:dyDescent="0.25">
      <c r="A6" s="5" t="s">
        <v>92</v>
      </c>
      <c r="B6" s="15">
        <v>-3</v>
      </c>
      <c r="C6" s="39">
        <f>C7-3</f>
        <v>45296</v>
      </c>
      <c r="D6" s="39">
        <v>45296</v>
      </c>
      <c r="E6" s="39">
        <v>45296</v>
      </c>
      <c r="F6" s="6"/>
      <c r="G6" s="37"/>
      <c r="H6" s="38"/>
      <c r="I6" s="15">
        <v>-3</v>
      </c>
      <c r="J6" s="39">
        <f>J7-3</f>
        <v>45275</v>
      </c>
      <c r="K6" s="12"/>
      <c r="L6" s="1"/>
    </row>
    <row r="7" spans="1:12" x14ac:dyDescent="0.25">
      <c r="A7" s="5" t="s">
        <v>29</v>
      </c>
      <c r="B7" s="15">
        <v>-63</v>
      </c>
      <c r="C7" s="39">
        <f>C12-64</f>
        <v>45299</v>
      </c>
      <c r="D7" s="39">
        <v>45299</v>
      </c>
      <c r="E7" s="39">
        <v>45299</v>
      </c>
      <c r="F7" s="6"/>
      <c r="G7" s="37"/>
      <c r="H7" s="38"/>
      <c r="I7" s="15">
        <v>-53</v>
      </c>
      <c r="J7" s="39">
        <f>J10-53</f>
        <v>45278</v>
      </c>
      <c r="K7" s="12"/>
      <c r="L7" s="1"/>
    </row>
    <row r="8" spans="1:12" x14ac:dyDescent="0.25">
      <c r="A8" s="5" t="s">
        <v>93</v>
      </c>
      <c r="B8" s="15"/>
      <c r="C8" s="39"/>
      <c r="D8" s="39"/>
      <c r="E8" s="39"/>
      <c r="F8" s="6"/>
      <c r="G8" s="39"/>
      <c r="H8" s="40"/>
      <c r="I8" s="15"/>
      <c r="J8" s="41"/>
      <c r="K8" s="17"/>
      <c r="L8" s="1"/>
    </row>
    <row r="9" spans="1:12" x14ac:dyDescent="0.25">
      <c r="A9" s="5" t="s">
        <v>94</v>
      </c>
      <c r="B9" s="15"/>
      <c r="C9" s="39" t="s">
        <v>95</v>
      </c>
      <c r="D9" s="39" t="s">
        <v>96</v>
      </c>
      <c r="E9" s="39" t="s">
        <v>95</v>
      </c>
      <c r="F9" s="6"/>
      <c r="G9" s="39"/>
      <c r="H9" s="40"/>
      <c r="I9" s="15"/>
      <c r="J9" s="39" t="s">
        <v>96</v>
      </c>
      <c r="K9" s="12"/>
      <c r="L9" s="1"/>
    </row>
    <row r="10" spans="1:12" x14ac:dyDescent="0.25">
      <c r="A10" s="5" t="s">
        <v>97</v>
      </c>
      <c r="B10" s="15"/>
      <c r="C10" s="39" t="s">
        <v>96</v>
      </c>
      <c r="D10" s="39" t="s">
        <v>96</v>
      </c>
      <c r="E10" s="39" t="s">
        <v>96</v>
      </c>
      <c r="F10" s="6"/>
      <c r="G10" s="37"/>
      <c r="H10" s="38"/>
      <c r="I10" s="15"/>
      <c r="J10" s="39">
        <v>45331</v>
      </c>
      <c r="K10" s="12"/>
      <c r="L10" s="1"/>
    </row>
    <row r="11" spans="1:12" ht="14.9" customHeight="1" x14ac:dyDescent="0.25">
      <c r="A11" s="5" t="s">
        <v>98</v>
      </c>
      <c r="B11" s="15">
        <v>0</v>
      </c>
      <c r="C11" s="39" t="s">
        <v>96</v>
      </c>
      <c r="D11" s="39" t="s">
        <v>96</v>
      </c>
      <c r="E11" s="39" t="s">
        <v>96</v>
      </c>
      <c r="F11" s="6"/>
      <c r="G11" s="39"/>
      <c r="H11" s="39"/>
      <c r="I11" s="15"/>
      <c r="J11" s="39">
        <v>45341</v>
      </c>
      <c r="K11" s="12"/>
      <c r="L11" s="1"/>
    </row>
    <row r="12" spans="1:12" ht="14.9" customHeight="1" x14ac:dyDescent="0.25">
      <c r="A12" s="5" t="s">
        <v>99</v>
      </c>
      <c r="B12" s="15"/>
      <c r="C12" s="39">
        <v>45363</v>
      </c>
      <c r="D12" s="39">
        <v>45365</v>
      </c>
      <c r="E12" s="39" t="s">
        <v>96</v>
      </c>
      <c r="F12" s="6"/>
      <c r="G12" s="39"/>
      <c r="H12" s="40"/>
      <c r="I12" s="15"/>
      <c r="J12" s="39" t="s">
        <v>96</v>
      </c>
      <c r="K12" s="12"/>
      <c r="L12" s="1"/>
    </row>
    <row r="13" spans="1:12" x14ac:dyDescent="0.25">
      <c r="A13" s="5" t="s">
        <v>100</v>
      </c>
      <c r="B13" s="15"/>
      <c r="C13" s="39">
        <v>45363</v>
      </c>
      <c r="D13" s="39">
        <v>45365</v>
      </c>
      <c r="E13" s="39">
        <v>45364</v>
      </c>
      <c r="F13" s="6"/>
      <c r="G13" s="39"/>
      <c r="H13" s="40"/>
      <c r="I13" s="15"/>
      <c r="J13" s="39" t="s">
        <v>96</v>
      </c>
      <c r="K13" s="12"/>
      <c r="L13" s="1"/>
    </row>
    <row r="14" spans="1:12" x14ac:dyDescent="0.25">
      <c r="A14" s="5" t="s">
        <v>101</v>
      </c>
      <c r="B14" s="15"/>
      <c r="C14" s="39" t="s">
        <v>96</v>
      </c>
      <c r="D14" s="39" t="s">
        <v>96</v>
      </c>
      <c r="E14" s="39" t="s">
        <v>96</v>
      </c>
      <c r="F14" s="6"/>
      <c r="G14" s="39"/>
      <c r="H14" s="40"/>
      <c r="I14" s="15"/>
      <c r="J14" s="39">
        <v>45359</v>
      </c>
      <c r="K14" s="12"/>
      <c r="L14" s="1"/>
    </row>
    <row r="15" spans="1:12" x14ac:dyDescent="0.25">
      <c r="A15" s="5" t="s">
        <v>69</v>
      </c>
      <c r="B15" s="15">
        <v>14</v>
      </c>
      <c r="C15" s="39">
        <v>45379</v>
      </c>
      <c r="D15" s="39">
        <f>D13+14</f>
        <v>45379</v>
      </c>
      <c r="E15" s="39">
        <v>45379</v>
      </c>
      <c r="F15" s="6"/>
      <c r="G15" s="37"/>
      <c r="H15" s="38"/>
      <c r="I15" s="15"/>
      <c r="J15" s="39">
        <v>45379</v>
      </c>
      <c r="K15" s="17"/>
      <c r="L15" s="1"/>
    </row>
    <row r="16" spans="1:12" x14ac:dyDescent="0.25">
      <c r="A16" s="1"/>
      <c r="B16" s="30"/>
      <c r="C16" s="19"/>
      <c r="D16" s="19"/>
      <c r="E16" s="19"/>
      <c r="F16" s="19"/>
      <c r="G16" s="19"/>
      <c r="H16" s="35"/>
      <c r="I16" s="30"/>
      <c r="J16" s="19"/>
      <c r="K16" s="12"/>
      <c r="L16" s="1"/>
    </row>
    <row r="17" spans="1:12" ht="13" x14ac:dyDescent="0.3">
      <c r="A17" s="3" t="s">
        <v>102</v>
      </c>
      <c r="B17" s="10"/>
      <c r="C17" s="13" t="s">
        <v>87</v>
      </c>
      <c r="D17" s="13" t="s">
        <v>88</v>
      </c>
      <c r="E17" s="13" t="s">
        <v>89</v>
      </c>
      <c r="F17" s="13"/>
      <c r="G17" s="13"/>
      <c r="H17" s="13" t="s">
        <v>90</v>
      </c>
      <c r="I17" s="10"/>
      <c r="J17" s="28" t="s">
        <v>103</v>
      </c>
      <c r="K17" s="12"/>
      <c r="L17" s="1"/>
    </row>
    <row r="18" spans="1:12" x14ac:dyDescent="0.25">
      <c r="A18" s="5" t="s">
        <v>24</v>
      </c>
      <c r="B18" s="15">
        <v>-28</v>
      </c>
      <c r="C18" s="39">
        <v>45331</v>
      </c>
      <c r="D18" s="39">
        <v>45331</v>
      </c>
      <c r="E18" s="39">
        <v>45331</v>
      </c>
      <c r="F18" s="6"/>
      <c r="G18" s="37"/>
      <c r="H18" s="38"/>
      <c r="I18" s="15">
        <v>-28</v>
      </c>
      <c r="J18" s="39">
        <f>J19-28</f>
        <v>45334</v>
      </c>
      <c r="K18" s="12"/>
      <c r="L18" s="1"/>
    </row>
    <row r="19" spans="1:12" x14ac:dyDescent="0.25">
      <c r="A19" s="5" t="s">
        <v>63</v>
      </c>
      <c r="B19" s="15">
        <v>-4</v>
      </c>
      <c r="C19" s="39">
        <f>C21-7</f>
        <v>45383</v>
      </c>
      <c r="D19" s="39">
        <v>45383</v>
      </c>
      <c r="E19" s="39">
        <v>45383</v>
      </c>
      <c r="F19" s="6"/>
      <c r="G19" s="37"/>
      <c r="H19" s="38"/>
      <c r="I19" s="15">
        <v>-4</v>
      </c>
      <c r="J19" s="39">
        <f>J20-4</f>
        <v>45362</v>
      </c>
      <c r="K19" s="12"/>
      <c r="L19" s="1"/>
    </row>
    <row r="20" spans="1:12" x14ac:dyDescent="0.25">
      <c r="A20" s="5" t="s">
        <v>92</v>
      </c>
      <c r="B20" s="15">
        <v>-3</v>
      </c>
      <c r="C20" s="39">
        <f>C21-3</f>
        <v>45387</v>
      </c>
      <c r="D20" s="39">
        <v>45387</v>
      </c>
      <c r="E20" s="39">
        <v>45387</v>
      </c>
      <c r="F20" s="29"/>
      <c r="G20" s="37"/>
      <c r="H20" s="38"/>
      <c r="I20" s="15">
        <v>-3</v>
      </c>
      <c r="J20" s="39">
        <f>J21-3</f>
        <v>45366</v>
      </c>
      <c r="K20" s="12"/>
      <c r="L20" s="1"/>
    </row>
    <row r="21" spans="1:12" x14ac:dyDescent="0.25">
      <c r="A21" s="5" t="s">
        <v>29</v>
      </c>
      <c r="B21" s="15">
        <v>-63</v>
      </c>
      <c r="C21" s="39">
        <f>C26-64</f>
        <v>45390</v>
      </c>
      <c r="D21" s="39">
        <v>45390</v>
      </c>
      <c r="E21" s="39">
        <v>45390</v>
      </c>
      <c r="F21" s="6"/>
      <c r="G21" s="37"/>
      <c r="H21" s="38"/>
      <c r="I21" s="15">
        <v>-53</v>
      </c>
      <c r="J21" s="39">
        <f>J24-53</f>
        <v>45369</v>
      </c>
      <c r="K21" s="12"/>
      <c r="L21" s="1"/>
    </row>
    <row r="22" spans="1:12" x14ac:dyDescent="0.25">
      <c r="A22" s="5" t="s">
        <v>93</v>
      </c>
      <c r="B22" s="15"/>
      <c r="C22" s="39"/>
      <c r="D22" s="39"/>
      <c r="E22" s="39"/>
      <c r="F22" s="6"/>
      <c r="G22" s="39"/>
      <c r="H22" s="40"/>
      <c r="I22" s="15"/>
      <c r="J22" s="41"/>
      <c r="K22" s="12"/>
      <c r="L22" s="1"/>
    </row>
    <row r="23" spans="1:12" x14ac:dyDescent="0.25">
      <c r="A23" s="5" t="s">
        <v>94</v>
      </c>
      <c r="B23" s="15"/>
      <c r="C23" s="39" t="s">
        <v>95</v>
      </c>
      <c r="D23" s="39" t="s">
        <v>96</v>
      </c>
      <c r="E23" s="39" t="s">
        <v>95</v>
      </c>
      <c r="F23" s="6"/>
      <c r="G23" s="39"/>
      <c r="H23" s="40"/>
      <c r="I23" s="15"/>
      <c r="J23" s="39" t="s">
        <v>96</v>
      </c>
      <c r="K23" s="12"/>
      <c r="L23" s="1"/>
    </row>
    <row r="24" spans="1:12" x14ac:dyDescent="0.25">
      <c r="A24" s="5" t="s">
        <v>104</v>
      </c>
      <c r="B24" s="15"/>
      <c r="C24" s="39" t="s">
        <v>96</v>
      </c>
      <c r="D24" s="39" t="s">
        <v>96</v>
      </c>
      <c r="E24" s="39" t="s">
        <v>96</v>
      </c>
      <c r="F24" s="6"/>
      <c r="G24" s="37"/>
      <c r="H24" s="38"/>
      <c r="I24" s="15"/>
      <c r="J24" s="39">
        <v>45422</v>
      </c>
      <c r="K24" s="12"/>
      <c r="L24" s="1"/>
    </row>
    <row r="25" spans="1:12" x14ac:dyDescent="0.25">
      <c r="A25" s="5" t="s">
        <v>98</v>
      </c>
      <c r="B25" s="15">
        <v>0</v>
      </c>
      <c r="C25" s="39" t="s">
        <v>96</v>
      </c>
      <c r="D25" s="39" t="s">
        <v>96</v>
      </c>
      <c r="E25" s="39" t="s">
        <v>96</v>
      </c>
      <c r="F25" s="6"/>
      <c r="G25" s="39"/>
      <c r="H25" s="39"/>
      <c r="I25" s="15"/>
      <c r="J25" s="39">
        <v>45432</v>
      </c>
      <c r="K25" s="12"/>
      <c r="L25" s="1"/>
    </row>
    <row r="26" spans="1:12" x14ac:dyDescent="0.25">
      <c r="A26" s="5" t="s">
        <v>99</v>
      </c>
      <c r="B26" s="15"/>
      <c r="C26" s="39">
        <v>45454</v>
      </c>
      <c r="D26" s="39">
        <v>45456</v>
      </c>
      <c r="E26" s="39" t="s">
        <v>96</v>
      </c>
      <c r="F26" s="6"/>
      <c r="G26" s="39"/>
      <c r="H26" s="40"/>
      <c r="I26" s="15"/>
      <c r="J26" s="39" t="s">
        <v>96</v>
      </c>
      <c r="K26" s="12"/>
      <c r="L26" s="1"/>
    </row>
    <row r="27" spans="1:12" x14ac:dyDescent="0.25">
      <c r="A27" s="5" t="s">
        <v>100</v>
      </c>
      <c r="B27" s="15"/>
      <c r="C27" s="39">
        <v>45454</v>
      </c>
      <c r="D27" s="39">
        <v>45456</v>
      </c>
      <c r="E27" s="39">
        <v>45455</v>
      </c>
      <c r="F27" s="6"/>
      <c r="G27" s="39"/>
      <c r="H27" s="40"/>
      <c r="I27" s="15"/>
      <c r="J27" s="39" t="s">
        <v>96</v>
      </c>
      <c r="K27" s="12"/>
      <c r="L27" s="1"/>
    </row>
    <row r="28" spans="1:12" x14ac:dyDescent="0.25">
      <c r="A28" s="5" t="s">
        <v>101</v>
      </c>
      <c r="B28" s="15"/>
      <c r="C28" s="39" t="s">
        <v>96</v>
      </c>
      <c r="D28" s="39" t="s">
        <v>96</v>
      </c>
      <c r="E28" s="39" t="s">
        <v>96</v>
      </c>
      <c r="F28" s="6"/>
      <c r="G28" s="39"/>
      <c r="H28" s="40"/>
      <c r="I28" s="15"/>
      <c r="J28" s="39"/>
      <c r="K28" s="12"/>
      <c r="L28" s="1"/>
    </row>
    <row r="29" spans="1:12" x14ac:dyDescent="0.25">
      <c r="A29" s="5" t="s">
        <v>69</v>
      </c>
      <c r="B29" s="15">
        <v>14</v>
      </c>
      <c r="C29" s="39">
        <v>45470</v>
      </c>
      <c r="D29" s="39">
        <f>D26+14</f>
        <v>45470</v>
      </c>
      <c r="E29" s="39">
        <v>45470</v>
      </c>
      <c r="F29" s="6"/>
      <c r="G29" s="37"/>
      <c r="H29" s="38"/>
      <c r="I29" s="15"/>
      <c r="J29" s="39">
        <v>45470</v>
      </c>
      <c r="K29" s="12"/>
      <c r="L29" s="1"/>
    </row>
    <row r="30" spans="1:12" x14ac:dyDescent="0.25">
      <c r="A30" s="1"/>
      <c r="B30" s="30"/>
      <c r="C30" s="19"/>
      <c r="D30" s="19"/>
      <c r="E30" s="19"/>
      <c r="F30" s="19"/>
      <c r="G30" s="19"/>
      <c r="H30" s="35"/>
      <c r="I30" s="30"/>
      <c r="J30" s="19"/>
      <c r="K30" s="12"/>
      <c r="L30" s="1"/>
    </row>
    <row r="31" spans="1:12" ht="13" x14ac:dyDescent="0.3">
      <c r="A31" s="3" t="s">
        <v>105</v>
      </c>
      <c r="B31" s="10"/>
      <c r="C31" s="13" t="s">
        <v>87</v>
      </c>
      <c r="D31" s="13" t="s">
        <v>88</v>
      </c>
      <c r="E31" s="13" t="s">
        <v>89</v>
      </c>
      <c r="F31" s="13"/>
      <c r="G31" s="13"/>
      <c r="H31" s="13" t="s">
        <v>90</v>
      </c>
      <c r="I31" s="10"/>
      <c r="J31" s="28" t="s">
        <v>103</v>
      </c>
      <c r="K31" s="12"/>
      <c r="L31" s="1"/>
    </row>
    <row r="32" spans="1:12" x14ac:dyDescent="0.25">
      <c r="A32" s="5" t="s">
        <v>24</v>
      </c>
      <c r="B32" s="15">
        <v>-28</v>
      </c>
      <c r="C32" s="6">
        <f>C33-28</f>
        <v>45446</v>
      </c>
      <c r="D32" s="6">
        <v>45446</v>
      </c>
      <c r="E32" s="6">
        <v>45446</v>
      </c>
      <c r="F32" s="6"/>
      <c r="G32" s="37"/>
      <c r="H32" s="37"/>
      <c r="I32" s="15">
        <v>-28</v>
      </c>
      <c r="J32" s="6">
        <f>J33-28</f>
        <v>45444</v>
      </c>
      <c r="K32" s="12"/>
      <c r="L32" s="1"/>
    </row>
    <row r="33" spans="1:12" x14ac:dyDescent="0.25">
      <c r="A33" s="5" t="s">
        <v>63</v>
      </c>
      <c r="B33" s="15">
        <v>-4</v>
      </c>
      <c r="C33" s="6">
        <f>C34-4</f>
        <v>45474</v>
      </c>
      <c r="D33" s="29">
        <v>45474</v>
      </c>
      <c r="E33" s="6">
        <v>45474</v>
      </c>
      <c r="F33" s="6"/>
      <c r="G33" s="37"/>
      <c r="H33" s="37"/>
      <c r="I33" s="15">
        <v>-4</v>
      </c>
      <c r="J33" s="6">
        <f>J34-4</f>
        <v>45472</v>
      </c>
      <c r="K33" s="12"/>
      <c r="L33" s="1"/>
    </row>
    <row r="34" spans="1:12" x14ac:dyDescent="0.25">
      <c r="A34" s="5" t="s">
        <v>92</v>
      </c>
      <c r="B34" s="15">
        <v>-3</v>
      </c>
      <c r="C34" s="29">
        <f>C35-3</f>
        <v>45478</v>
      </c>
      <c r="D34" s="29">
        <v>45478</v>
      </c>
      <c r="E34" s="29">
        <v>45478</v>
      </c>
      <c r="F34" s="29"/>
      <c r="G34" s="37"/>
      <c r="H34" s="37"/>
      <c r="I34" s="15">
        <v>-3</v>
      </c>
      <c r="J34" s="6">
        <f>J35-3</f>
        <v>45476</v>
      </c>
      <c r="K34" s="12"/>
      <c r="L34" s="1"/>
    </row>
    <row r="35" spans="1:12" x14ac:dyDescent="0.25">
      <c r="A35" s="5" t="s">
        <v>29</v>
      </c>
      <c r="B35" s="15">
        <v>-63</v>
      </c>
      <c r="C35" s="6">
        <f>C40-64</f>
        <v>45481</v>
      </c>
      <c r="D35" s="6">
        <v>45481</v>
      </c>
      <c r="E35" s="6">
        <v>45481</v>
      </c>
      <c r="F35" s="6"/>
      <c r="G35" s="37"/>
      <c r="H35" s="37"/>
      <c r="I35" s="15">
        <v>-53</v>
      </c>
      <c r="J35" s="6">
        <f>J38-53</f>
        <v>45479</v>
      </c>
      <c r="K35" s="12"/>
      <c r="L35" s="1"/>
    </row>
    <row r="36" spans="1:12" x14ac:dyDescent="0.25">
      <c r="A36" s="5" t="s">
        <v>93</v>
      </c>
      <c r="B36" s="15"/>
      <c r="C36" s="6"/>
      <c r="D36" s="6"/>
      <c r="E36" s="6"/>
      <c r="F36" s="6"/>
      <c r="G36" s="37"/>
      <c r="H36" s="37"/>
      <c r="I36" s="15"/>
      <c r="J36" s="7"/>
      <c r="K36" s="12"/>
      <c r="L36" s="1"/>
    </row>
    <row r="37" spans="1:12" x14ac:dyDescent="0.25">
      <c r="A37" s="5" t="s">
        <v>94</v>
      </c>
      <c r="B37" s="15"/>
      <c r="C37" s="6" t="s">
        <v>95</v>
      </c>
      <c r="D37" s="6" t="s">
        <v>96</v>
      </c>
      <c r="E37" s="6" t="s">
        <v>95</v>
      </c>
      <c r="F37" s="6"/>
      <c r="G37" s="37"/>
      <c r="H37" s="37"/>
      <c r="I37" s="15"/>
      <c r="J37" s="6" t="s">
        <v>96</v>
      </c>
      <c r="K37" s="12"/>
      <c r="L37" s="1"/>
    </row>
    <row r="38" spans="1:12" x14ac:dyDescent="0.25">
      <c r="A38" s="5" t="s">
        <v>104</v>
      </c>
      <c r="B38" s="15"/>
      <c r="C38" s="6" t="s">
        <v>96</v>
      </c>
      <c r="D38" s="6" t="s">
        <v>96</v>
      </c>
      <c r="E38" s="6" t="s">
        <v>96</v>
      </c>
      <c r="F38" s="6"/>
      <c r="G38" s="37"/>
      <c r="H38" s="37"/>
      <c r="I38" s="15"/>
      <c r="J38" s="6">
        <v>45532</v>
      </c>
      <c r="K38" s="12"/>
      <c r="L38" s="1"/>
    </row>
    <row r="39" spans="1:12" x14ac:dyDescent="0.25">
      <c r="A39" s="5" t="s">
        <v>98</v>
      </c>
      <c r="B39" s="15">
        <v>0</v>
      </c>
      <c r="C39" s="6" t="s">
        <v>96</v>
      </c>
      <c r="D39" s="6" t="s">
        <v>96</v>
      </c>
      <c r="E39" s="6" t="s">
        <v>96</v>
      </c>
      <c r="F39" s="6"/>
      <c r="G39" s="37"/>
      <c r="H39" s="37"/>
      <c r="I39" s="15"/>
      <c r="J39" s="6">
        <f>C40-21</f>
        <v>45524</v>
      </c>
      <c r="K39" s="12"/>
      <c r="L39" s="1"/>
    </row>
    <row r="40" spans="1:12" x14ac:dyDescent="0.25">
      <c r="A40" s="5" t="s">
        <v>99</v>
      </c>
      <c r="B40" s="15"/>
      <c r="C40" s="6">
        <v>45545</v>
      </c>
      <c r="D40" s="6">
        <v>45547</v>
      </c>
      <c r="E40" s="6" t="s">
        <v>96</v>
      </c>
      <c r="F40" s="6"/>
      <c r="G40" s="37"/>
      <c r="H40" s="37"/>
      <c r="I40" s="15"/>
      <c r="J40" s="6" t="s">
        <v>96</v>
      </c>
      <c r="K40" s="12"/>
      <c r="L40" s="1"/>
    </row>
    <row r="41" spans="1:12" x14ac:dyDescent="0.25">
      <c r="A41" s="5" t="s">
        <v>100</v>
      </c>
      <c r="B41" s="15"/>
      <c r="C41" s="6">
        <v>45545</v>
      </c>
      <c r="D41" s="6">
        <v>45547</v>
      </c>
      <c r="E41" s="6">
        <v>45546</v>
      </c>
      <c r="F41" s="6"/>
      <c r="G41" s="37"/>
      <c r="H41" s="37"/>
      <c r="I41" s="15"/>
      <c r="J41" s="6" t="s">
        <v>96</v>
      </c>
      <c r="K41" s="12"/>
      <c r="L41" s="1"/>
    </row>
    <row r="42" spans="1:12" x14ac:dyDescent="0.25">
      <c r="A42" s="5" t="s">
        <v>101</v>
      </c>
      <c r="B42" s="15"/>
      <c r="C42" s="6" t="s">
        <v>96</v>
      </c>
      <c r="D42" s="6" t="s">
        <v>96</v>
      </c>
      <c r="E42" s="6" t="s">
        <v>96</v>
      </c>
      <c r="F42" s="6"/>
      <c r="G42" s="37"/>
      <c r="H42" s="37"/>
      <c r="I42" s="15"/>
      <c r="J42" s="6"/>
      <c r="K42" s="12"/>
      <c r="L42" s="1"/>
    </row>
    <row r="43" spans="1:12" x14ac:dyDescent="0.25">
      <c r="A43" s="5" t="s">
        <v>69</v>
      </c>
      <c r="B43" s="15">
        <v>14</v>
      </c>
      <c r="C43" s="6">
        <v>45561</v>
      </c>
      <c r="D43" s="6">
        <f>D40+14</f>
        <v>45561</v>
      </c>
      <c r="E43" s="6">
        <v>45561</v>
      </c>
      <c r="F43" s="6"/>
      <c r="G43" s="37"/>
      <c r="H43" s="37"/>
      <c r="I43" s="15"/>
      <c r="J43" s="6">
        <v>45561</v>
      </c>
      <c r="K43" s="12"/>
      <c r="L43" s="1"/>
    </row>
    <row r="44" spans="1:12" x14ac:dyDescent="0.25">
      <c r="A44" s="1"/>
      <c r="B44" s="30"/>
      <c r="C44" s="19"/>
      <c r="D44" s="19"/>
      <c r="E44" s="19"/>
      <c r="F44" s="19"/>
      <c r="G44" s="19"/>
      <c r="H44" s="35"/>
      <c r="I44" s="30"/>
      <c r="J44" s="19"/>
      <c r="K44" s="12"/>
      <c r="L44" s="1"/>
    </row>
    <row r="45" spans="1:12" ht="13" x14ac:dyDescent="0.3">
      <c r="A45" s="3" t="s">
        <v>106</v>
      </c>
      <c r="B45" s="10"/>
      <c r="C45" s="13" t="s">
        <v>87</v>
      </c>
      <c r="D45" s="13" t="s">
        <v>88</v>
      </c>
      <c r="E45" s="13" t="s">
        <v>89</v>
      </c>
      <c r="F45" s="13"/>
      <c r="G45" s="15"/>
      <c r="H45" s="15" t="s">
        <v>90</v>
      </c>
      <c r="I45" s="15"/>
      <c r="J45" s="28" t="s">
        <v>103</v>
      </c>
      <c r="K45" s="12"/>
      <c r="L45" s="1"/>
    </row>
    <row r="46" spans="1:12" x14ac:dyDescent="0.25">
      <c r="A46" s="5" t="s">
        <v>24</v>
      </c>
      <c r="B46" s="15">
        <v>-28</v>
      </c>
      <c r="C46" s="6">
        <f>C47-28</f>
        <v>45530</v>
      </c>
      <c r="D46" s="6">
        <v>45530</v>
      </c>
      <c r="E46" s="6">
        <v>45530</v>
      </c>
      <c r="F46" s="6"/>
      <c r="G46" s="15">
        <v>-28</v>
      </c>
      <c r="H46" s="36">
        <f>H47-28</f>
        <v>45515</v>
      </c>
      <c r="I46" s="15">
        <v>-28</v>
      </c>
      <c r="J46" s="6">
        <f>J47-28</f>
        <v>45524</v>
      </c>
      <c r="K46" s="12"/>
      <c r="L46" s="1"/>
    </row>
    <row r="47" spans="1:12" x14ac:dyDescent="0.25">
      <c r="A47" s="5" t="s">
        <v>63</v>
      </c>
      <c r="B47" s="15">
        <v>-4</v>
      </c>
      <c r="C47" s="6">
        <f>C48-4</f>
        <v>45558</v>
      </c>
      <c r="D47" s="29">
        <v>45558</v>
      </c>
      <c r="E47" s="6">
        <v>45558</v>
      </c>
      <c r="F47" s="6"/>
      <c r="G47" s="15">
        <v>-14</v>
      </c>
      <c r="H47" s="36">
        <f>H49-14</f>
        <v>45543</v>
      </c>
      <c r="I47" s="15">
        <v>-4</v>
      </c>
      <c r="J47" s="6">
        <f>J48-4</f>
        <v>45552</v>
      </c>
      <c r="K47" s="12"/>
      <c r="L47" s="1"/>
    </row>
    <row r="48" spans="1:12" x14ac:dyDescent="0.25">
      <c r="A48" s="5" t="s">
        <v>92</v>
      </c>
      <c r="B48" s="15">
        <v>-3</v>
      </c>
      <c r="C48" s="29">
        <f>C49-3</f>
        <v>45562</v>
      </c>
      <c r="D48" s="29">
        <v>45562</v>
      </c>
      <c r="E48" s="29">
        <v>45562</v>
      </c>
      <c r="F48" s="29"/>
      <c r="G48" s="15">
        <v>-7</v>
      </c>
      <c r="H48" s="36">
        <f>H49-7</f>
        <v>45550</v>
      </c>
      <c r="I48" s="15">
        <v>-3</v>
      </c>
      <c r="J48" s="6">
        <f>J49-3</f>
        <v>45556</v>
      </c>
      <c r="K48" s="12"/>
      <c r="L48" s="1"/>
    </row>
    <row r="49" spans="1:12" x14ac:dyDescent="0.25">
      <c r="A49" s="5" t="s">
        <v>29</v>
      </c>
      <c r="B49" s="15">
        <v>-63</v>
      </c>
      <c r="C49" s="6">
        <f>C54-64</f>
        <v>45565</v>
      </c>
      <c r="D49" s="6">
        <v>45565</v>
      </c>
      <c r="E49" s="6">
        <v>45565</v>
      </c>
      <c r="F49" s="6"/>
      <c r="G49" s="15">
        <v>-47</v>
      </c>
      <c r="H49" s="36">
        <f>H52-47</f>
        <v>45557</v>
      </c>
      <c r="I49" s="15">
        <v>-53</v>
      </c>
      <c r="J49" s="6">
        <f>J52-53</f>
        <v>45559</v>
      </c>
      <c r="K49" s="12"/>
      <c r="L49" s="1"/>
    </row>
    <row r="50" spans="1:12" x14ac:dyDescent="0.25">
      <c r="A50" s="5" t="s">
        <v>93</v>
      </c>
      <c r="B50" s="15"/>
      <c r="C50" s="6"/>
      <c r="D50" s="6"/>
      <c r="E50" s="6"/>
      <c r="F50" s="6"/>
      <c r="G50" s="15"/>
      <c r="H50" s="36"/>
      <c r="I50" s="15"/>
      <c r="J50" s="7"/>
      <c r="K50" s="12"/>
      <c r="L50" s="1"/>
    </row>
    <row r="51" spans="1:12" x14ac:dyDescent="0.25">
      <c r="A51" s="5" t="s">
        <v>94</v>
      </c>
      <c r="B51" s="15"/>
      <c r="C51" s="6" t="s">
        <v>95</v>
      </c>
      <c r="D51" s="6" t="s">
        <v>96</v>
      </c>
      <c r="E51" s="6" t="s">
        <v>95</v>
      </c>
      <c r="F51" s="6"/>
      <c r="G51" s="15"/>
      <c r="H51" s="36"/>
      <c r="I51" s="15"/>
      <c r="J51" s="6" t="s">
        <v>96</v>
      </c>
      <c r="K51" s="12"/>
      <c r="L51" s="1"/>
    </row>
    <row r="52" spans="1:12" x14ac:dyDescent="0.25">
      <c r="A52" s="5" t="s">
        <v>104</v>
      </c>
      <c r="B52" s="15"/>
      <c r="C52" s="6" t="s">
        <v>96</v>
      </c>
      <c r="D52" s="6" t="s">
        <v>96</v>
      </c>
      <c r="E52" s="6" t="s">
        <v>96</v>
      </c>
      <c r="F52" s="6"/>
      <c r="G52" s="15">
        <v>-17</v>
      </c>
      <c r="H52" s="36">
        <f>H53-17</f>
        <v>45604</v>
      </c>
      <c r="I52" s="15"/>
      <c r="J52" s="6">
        <v>45612</v>
      </c>
      <c r="K52" s="12"/>
      <c r="L52" s="1"/>
    </row>
    <row r="53" spans="1:12" x14ac:dyDescent="0.25">
      <c r="A53" s="5" t="s">
        <v>98</v>
      </c>
      <c r="B53" s="15">
        <v>0</v>
      </c>
      <c r="C53" s="6" t="s">
        <v>96</v>
      </c>
      <c r="D53" s="6" t="s">
        <v>96</v>
      </c>
      <c r="E53" s="6" t="s">
        <v>96</v>
      </c>
      <c r="F53" s="6"/>
      <c r="G53" s="15"/>
      <c r="H53" s="36">
        <v>45621</v>
      </c>
      <c r="I53" s="15"/>
      <c r="J53" s="6">
        <f>D55-21</f>
        <v>45610</v>
      </c>
      <c r="K53" s="12"/>
      <c r="L53" s="1"/>
    </row>
    <row r="54" spans="1:12" x14ac:dyDescent="0.25">
      <c r="A54" s="5" t="s">
        <v>99</v>
      </c>
      <c r="B54" s="15"/>
      <c r="C54" s="6">
        <v>45629</v>
      </c>
      <c r="D54" s="6">
        <v>45631</v>
      </c>
      <c r="E54" s="6" t="s">
        <v>96</v>
      </c>
      <c r="F54" s="6"/>
      <c r="G54" s="15"/>
      <c r="H54" s="36"/>
      <c r="I54" s="15"/>
      <c r="J54" s="6" t="s">
        <v>96</v>
      </c>
      <c r="K54" s="12"/>
      <c r="L54" s="1"/>
    </row>
    <row r="55" spans="1:12" x14ac:dyDescent="0.25">
      <c r="A55" s="5" t="s">
        <v>100</v>
      </c>
      <c r="B55" s="15"/>
      <c r="C55" s="6">
        <v>45629</v>
      </c>
      <c r="D55" s="6">
        <v>45631</v>
      </c>
      <c r="E55" s="6">
        <v>45630</v>
      </c>
      <c r="F55" s="6"/>
      <c r="G55" s="15"/>
      <c r="H55" s="36"/>
      <c r="I55" s="15"/>
      <c r="J55" s="6" t="s">
        <v>96</v>
      </c>
      <c r="K55" s="12"/>
      <c r="L55" s="1"/>
    </row>
    <row r="56" spans="1:12" x14ac:dyDescent="0.25">
      <c r="A56" s="5" t="s">
        <v>101</v>
      </c>
      <c r="B56" s="15"/>
      <c r="C56" s="6" t="s">
        <v>96</v>
      </c>
      <c r="D56" s="6" t="s">
        <v>96</v>
      </c>
      <c r="E56" s="6" t="s">
        <v>96</v>
      </c>
      <c r="F56" s="6"/>
      <c r="G56" s="15"/>
      <c r="H56" s="36"/>
      <c r="I56" s="15"/>
      <c r="J56" s="6"/>
      <c r="K56" s="12"/>
      <c r="L56" s="1"/>
    </row>
    <row r="57" spans="1:12" x14ac:dyDescent="0.25">
      <c r="A57" s="5" t="s">
        <v>69</v>
      </c>
      <c r="B57" s="15">
        <v>14</v>
      </c>
      <c r="C57" s="6">
        <v>45645</v>
      </c>
      <c r="D57" s="6">
        <f>D55+14</f>
        <v>45645</v>
      </c>
      <c r="E57" s="6">
        <v>45645</v>
      </c>
      <c r="F57" s="6"/>
      <c r="G57" s="15">
        <v>17</v>
      </c>
      <c r="H57" s="36">
        <f>H53+17</f>
        <v>45638</v>
      </c>
      <c r="I57" s="15"/>
      <c r="J57" s="6">
        <v>45645</v>
      </c>
      <c r="K57" s="12"/>
      <c r="L57" s="1"/>
    </row>
    <row r="58" spans="1:12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137"/>
      <c r="L58" s="1"/>
    </row>
    <row r="59" spans="1:12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12"/>
      <c r="L59" s="1"/>
    </row>
  </sheetData>
  <mergeCells count="2">
    <mergeCell ref="A1:A2"/>
    <mergeCell ref="C1:J1"/>
  </mergeCells>
  <pageMargins left="0.7" right="0.7" top="0.75" bottom="0.75" header="0.3" footer="0.3"/>
  <pageSetup paperSize="8" scale="8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585B-667B-474D-92ED-FC4B5A087E1D}">
  <sheetPr>
    <tabColor rgb="FFFF0000"/>
    <pageSetUpPr fitToPage="1"/>
  </sheetPr>
  <dimension ref="A1:O64"/>
  <sheetViews>
    <sheetView zoomScaleNormal="100" workbookViewId="0">
      <selection activeCell="T44" sqref="T44"/>
    </sheetView>
  </sheetViews>
  <sheetFormatPr defaultColWidth="8.54296875" defaultRowHeight="12.5" x14ac:dyDescent="0.25"/>
  <cols>
    <col min="1" max="1" width="45.54296875" style="62" customWidth="1"/>
    <col min="2" max="2" width="6" style="62" bestFit="1" customWidth="1"/>
    <col min="3" max="3" width="12.453125" style="99" customWidth="1"/>
    <col min="4" max="4" width="4.54296875" style="99" bestFit="1" customWidth="1"/>
    <col min="5" max="5" width="13.453125" style="99" customWidth="1"/>
    <col min="6" max="6" width="4.54296875" style="99" bestFit="1" customWidth="1"/>
    <col min="7" max="7" width="12.54296875" style="99" bestFit="1" customWidth="1"/>
    <col min="8" max="8" width="10.453125" style="99" bestFit="1" customWidth="1"/>
    <col min="9" max="9" width="12.54296875" style="99" bestFit="1" customWidth="1"/>
    <col min="10" max="10" width="5.453125" style="99" customWidth="1"/>
    <col min="11" max="11" width="19.453125" style="99" customWidth="1"/>
    <col min="12" max="12" width="4.54296875" style="99" bestFit="1" customWidth="1"/>
    <col min="13" max="13" width="10.453125" style="99" bestFit="1" customWidth="1"/>
    <col min="14" max="14" width="11" style="99" bestFit="1" customWidth="1"/>
    <col min="15" max="15" width="10.453125" style="99" bestFit="1" customWidth="1"/>
    <col min="16" max="16384" width="8.54296875" style="62"/>
  </cols>
  <sheetData>
    <row r="1" spans="1:15" ht="66" customHeight="1" x14ac:dyDescent="0.25">
      <c r="A1" s="98" t="s">
        <v>107</v>
      </c>
      <c r="B1" s="323" t="s">
        <v>108</v>
      </c>
      <c r="C1" s="323"/>
      <c r="D1" s="323"/>
      <c r="E1" s="323"/>
      <c r="F1" s="323"/>
      <c r="G1" s="323"/>
      <c r="H1" s="323"/>
      <c r="I1" s="323"/>
      <c r="J1" s="327" t="s">
        <v>91</v>
      </c>
      <c r="K1" s="328"/>
      <c r="L1" s="324" t="s">
        <v>109</v>
      </c>
      <c r="M1" s="325"/>
      <c r="N1" s="325"/>
      <c r="O1" s="326"/>
    </row>
    <row r="2" spans="1:15" s="118" customFormat="1" ht="13" x14ac:dyDescent="0.25">
      <c r="A2" s="98" t="s">
        <v>110</v>
      </c>
      <c r="B2" s="70"/>
      <c r="C2" s="70" t="s">
        <v>96</v>
      </c>
      <c r="D2" s="70"/>
      <c r="E2" s="70" t="s">
        <v>56</v>
      </c>
      <c r="F2" s="70"/>
      <c r="G2" s="70" t="s">
        <v>111</v>
      </c>
      <c r="H2" s="70" t="s">
        <v>112</v>
      </c>
      <c r="I2" s="70" t="s">
        <v>113</v>
      </c>
      <c r="J2" s="70"/>
      <c r="K2" s="100" t="s">
        <v>114</v>
      </c>
      <c r="L2" s="70"/>
      <c r="M2" s="324" t="s">
        <v>115</v>
      </c>
      <c r="N2" s="325"/>
      <c r="O2" s="326"/>
    </row>
    <row r="3" spans="1:15" ht="13" x14ac:dyDescent="0.25">
      <c r="A3" s="98" t="s">
        <v>116</v>
      </c>
      <c r="B3" s="75"/>
      <c r="C3" s="75">
        <v>15</v>
      </c>
      <c r="D3" s="70"/>
      <c r="E3" s="75">
        <v>10</v>
      </c>
      <c r="F3" s="70"/>
      <c r="G3" s="70">
        <v>10</v>
      </c>
      <c r="H3" s="70">
        <v>15</v>
      </c>
      <c r="I3" s="70">
        <v>15</v>
      </c>
      <c r="J3" s="70"/>
      <c r="K3" s="70">
        <v>10</v>
      </c>
      <c r="L3" s="70"/>
      <c r="M3" s="323">
        <v>35</v>
      </c>
      <c r="N3" s="323"/>
      <c r="O3" s="323"/>
    </row>
    <row r="4" spans="1:15" ht="39" x14ac:dyDescent="0.3">
      <c r="A4" s="101" t="s">
        <v>117</v>
      </c>
      <c r="B4" s="42"/>
      <c r="C4" s="42" t="s">
        <v>90</v>
      </c>
      <c r="D4" s="97"/>
      <c r="E4" s="42" t="s">
        <v>118</v>
      </c>
      <c r="F4" s="97"/>
      <c r="G4" s="42" t="s">
        <v>87</v>
      </c>
      <c r="H4" s="42" t="s">
        <v>88</v>
      </c>
      <c r="I4" s="42" t="s">
        <v>89</v>
      </c>
      <c r="J4" s="97"/>
      <c r="K4" s="102" t="s">
        <v>91</v>
      </c>
      <c r="L4" s="97"/>
      <c r="M4" s="42" t="s">
        <v>119</v>
      </c>
      <c r="N4" s="102" t="s">
        <v>22</v>
      </c>
      <c r="O4" s="42" t="s">
        <v>120</v>
      </c>
    </row>
    <row r="5" spans="1:15" x14ac:dyDescent="0.25">
      <c r="A5" s="103" t="s">
        <v>24</v>
      </c>
      <c r="B5" s="109">
        <v>-35</v>
      </c>
      <c r="C5" s="36">
        <f>C7-35</f>
        <v>45578</v>
      </c>
      <c r="D5" s="111">
        <v>-28</v>
      </c>
      <c r="E5" s="36">
        <f>E7-35</f>
        <v>45591</v>
      </c>
      <c r="F5" s="111">
        <v>-35</v>
      </c>
      <c r="G5" s="36">
        <f>G7-35</f>
        <v>45625</v>
      </c>
      <c r="H5" s="29">
        <f>G5</f>
        <v>45625</v>
      </c>
      <c r="I5" s="29">
        <f>G5</f>
        <v>45625</v>
      </c>
      <c r="J5" s="111">
        <v>-28</v>
      </c>
      <c r="K5" s="29">
        <f>K6-28</f>
        <v>45607</v>
      </c>
      <c r="L5" s="111">
        <v>-119</v>
      </c>
      <c r="M5" s="113"/>
      <c r="N5" s="113">
        <f>N6-28</f>
        <v>45642</v>
      </c>
      <c r="O5" s="114"/>
    </row>
    <row r="6" spans="1:15" x14ac:dyDescent="0.25">
      <c r="A6" s="103" t="s">
        <v>63</v>
      </c>
      <c r="B6" s="109">
        <v>-14</v>
      </c>
      <c r="C6" s="36">
        <f>C8-14</f>
        <v>45606</v>
      </c>
      <c r="D6" s="111">
        <v>-4</v>
      </c>
      <c r="E6" s="34"/>
      <c r="F6" s="111">
        <v>-4</v>
      </c>
      <c r="G6" s="29">
        <f>G7-4</f>
        <v>45656</v>
      </c>
      <c r="H6" s="29">
        <f>G6</f>
        <v>45656</v>
      </c>
      <c r="I6" s="29">
        <f>G6</f>
        <v>45656</v>
      </c>
      <c r="J6" s="111">
        <v>-4</v>
      </c>
      <c r="K6" s="29">
        <f>K7-4</f>
        <v>45635</v>
      </c>
      <c r="L6" s="111">
        <v>-91</v>
      </c>
      <c r="M6" s="113"/>
      <c r="N6" s="113">
        <f>N7-4</f>
        <v>45670</v>
      </c>
      <c r="O6" s="113"/>
    </row>
    <row r="7" spans="1:15" ht="13" x14ac:dyDescent="0.3">
      <c r="A7" s="116" t="s">
        <v>121</v>
      </c>
      <c r="B7" s="109">
        <v>-7</v>
      </c>
      <c r="C7" s="36">
        <f>C8-7</f>
        <v>45613</v>
      </c>
      <c r="D7" s="111">
        <v>-3</v>
      </c>
      <c r="E7" s="36">
        <f>E8-7</f>
        <v>45626</v>
      </c>
      <c r="F7" s="111">
        <v>-3</v>
      </c>
      <c r="G7" s="29">
        <f>G8-3</f>
        <v>45660</v>
      </c>
      <c r="H7" s="29">
        <f>G7</f>
        <v>45660</v>
      </c>
      <c r="I7" s="29">
        <f>G7</f>
        <v>45660</v>
      </c>
      <c r="J7" s="111">
        <v>-3</v>
      </c>
      <c r="K7" s="29">
        <f>K8-3</f>
        <v>45639</v>
      </c>
      <c r="L7" s="111">
        <v>-86</v>
      </c>
      <c r="M7" s="114"/>
      <c r="N7" s="113">
        <f>N8-3</f>
        <v>45674</v>
      </c>
      <c r="O7" s="114"/>
    </row>
    <row r="8" spans="1:15" x14ac:dyDescent="0.25">
      <c r="A8" s="103" t="s">
        <v>29</v>
      </c>
      <c r="B8" s="109">
        <v>-47</v>
      </c>
      <c r="C8" s="36">
        <f>C12-47</f>
        <v>45620</v>
      </c>
      <c r="D8" s="111">
        <v>-49</v>
      </c>
      <c r="E8" s="36">
        <f>E15-52</f>
        <v>45633</v>
      </c>
      <c r="F8" s="111">
        <v>-63</v>
      </c>
      <c r="G8" s="29">
        <v>45663</v>
      </c>
      <c r="H8" s="29">
        <f>G8</f>
        <v>45663</v>
      </c>
      <c r="I8" s="29">
        <f>G8</f>
        <v>45663</v>
      </c>
      <c r="J8" s="111">
        <v>-53</v>
      </c>
      <c r="K8" s="29">
        <f>K12-53</f>
        <v>45642</v>
      </c>
      <c r="L8" s="111">
        <v>-84</v>
      </c>
      <c r="M8" s="114"/>
      <c r="N8" s="113">
        <f>N10-81</f>
        <v>45677</v>
      </c>
      <c r="O8" s="114"/>
    </row>
    <row r="9" spans="1:15" ht="13" x14ac:dyDescent="0.3">
      <c r="A9" s="116" t="s">
        <v>30</v>
      </c>
      <c r="B9" s="109"/>
      <c r="C9" s="36">
        <f>C8+7</f>
        <v>45627</v>
      </c>
      <c r="D9" s="111"/>
      <c r="E9" s="36">
        <f>E8+7</f>
        <v>45640</v>
      </c>
      <c r="F9" s="111"/>
      <c r="G9" s="36">
        <f>G8+7</f>
        <v>45670</v>
      </c>
      <c r="H9" s="36">
        <f>H8+7</f>
        <v>45670</v>
      </c>
      <c r="I9" s="36">
        <f>I8+7</f>
        <v>45670</v>
      </c>
      <c r="J9" s="111"/>
      <c r="K9" s="36">
        <f>K8+7</f>
        <v>45649</v>
      </c>
      <c r="L9" s="111"/>
      <c r="M9" s="114"/>
      <c r="N9" s="115">
        <f>N8+7</f>
        <v>45684</v>
      </c>
      <c r="O9" s="114"/>
    </row>
    <row r="10" spans="1:15" x14ac:dyDescent="0.25">
      <c r="A10" s="103" t="s">
        <v>93</v>
      </c>
      <c r="B10" s="109"/>
      <c r="C10" s="36"/>
      <c r="D10" s="111"/>
      <c r="E10" s="34"/>
      <c r="F10" s="111"/>
      <c r="G10" s="29"/>
      <c r="H10" s="29"/>
      <c r="I10" s="29"/>
      <c r="J10" s="111"/>
      <c r="K10" s="61"/>
      <c r="L10" s="111">
        <v>-14</v>
      </c>
      <c r="M10" s="114"/>
      <c r="N10" s="113">
        <f>N15-18</f>
        <v>45758</v>
      </c>
      <c r="O10" s="114"/>
    </row>
    <row r="11" spans="1:15" ht="13" x14ac:dyDescent="0.25">
      <c r="A11" s="103" t="s">
        <v>94</v>
      </c>
      <c r="B11" s="109"/>
      <c r="C11" s="36"/>
      <c r="D11" s="111"/>
      <c r="E11" s="34"/>
      <c r="F11" s="111"/>
      <c r="G11" s="117" t="s">
        <v>96</v>
      </c>
      <c r="H11" s="29" t="s">
        <v>96</v>
      </c>
      <c r="I11" s="29">
        <f>I15-37</f>
        <v>45691</v>
      </c>
      <c r="J11" s="111"/>
      <c r="K11" s="29" t="s">
        <v>96</v>
      </c>
      <c r="L11" s="111"/>
      <c r="M11" s="113" t="s">
        <v>96</v>
      </c>
      <c r="N11" s="113" t="s">
        <v>96</v>
      </c>
      <c r="O11" s="113"/>
    </row>
    <row r="12" spans="1:15" x14ac:dyDescent="0.25">
      <c r="A12" s="103" t="s">
        <v>104</v>
      </c>
      <c r="B12" s="109">
        <v>-17</v>
      </c>
      <c r="C12" s="36">
        <f>C13-17</f>
        <v>45667</v>
      </c>
      <c r="D12" s="111"/>
      <c r="E12" s="34"/>
      <c r="F12" s="111"/>
      <c r="G12" s="29" t="s">
        <v>96</v>
      </c>
      <c r="H12" s="29" t="s">
        <v>96</v>
      </c>
      <c r="I12" s="29" t="s">
        <v>96</v>
      </c>
      <c r="J12" s="111">
        <v>-10</v>
      </c>
      <c r="K12" s="29">
        <f>K13-10</f>
        <v>45695</v>
      </c>
      <c r="L12" s="111"/>
      <c r="M12" s="113" t="s">
        <v>96</v>
      </c>
      <c r="N12" s="113" t="s">
        <v>96</v>
      </c>
      <c r="O12" s="113"/>
    </row>
    <row r="13" spans="1:15" x14ac:dyDescent="0.25">
      <c r="A13" s="103" t="s">
        <v>98</v>
      </c>
      <c r="B13" s="110"/>
      <c r="C13" s="36">
        <v>45684</v>
      </c>
      <c r="D13" s="111">
        <v>0</v>
      </c>
      <c r="E13" s="34"/>
      <c r="F13" s="111">
        <v>0</v>
      </c>
      <c r="G13" s="29" t="s">
        <v>96</v>
      </c>
      <c r="H13" s="29" t="s">
        <v>96</v>
      </c>
      <c r="I13" s="29" t="s">
        <v>96</v>
      </c>
      <c r="J13" s="112" t="s">
        <v>122</v>
      </c>
      <c r="K13" s="29">
        <v>45705</v>
      </c>
      <c r="L13" s="111">
        <v>0</v>
      </c>
      <c r="M13" s="113" t="s">
        <v>96</v>
      </c>
      <c r="N13" s="113" t="s">
        <v>96</v>
      </c>
      <c r="O13" s="113">
        <f>N14-1</f>
        <v>45771</v>
      </c>
    </row>
    <row r="14" spans="1:15" x14ac:dyDescent="0.25">
      <c r="A14" s="103" t="s">
        <v>123</v>
      </c>
      <c r="B14" s="109"/>
      <c r="C14" s="36"/>
      <c r="D14" s="111"/>
      <c r="E14" s="34"/>
      <c r="F14" s="111"/>
      <c r="G14" s="29">
        <f>G15</f>
        <v>45727</v>
      </c>
      <c r="H14" s="29">
        <f>H15</f>
        <v>45729</v>
      </c>
      <c r="I14" s="29" t="s">
        <v>96</v>
      </c>
      <c r="J14" s="111"/>
      <c r="K14" s="29" t="s">
        <v>96</v>
      </c>
      <c r="L14" s="111"/>
      <c r="M14" s="114"/>
      <c r="N14" s="113">
        <f>N15-4</f>
        <v>45772</v>
      </c>
      <c r="O14" s="114"/>
    </row>
    <row r="15" spans="1:15" x14ac:dyDescent="0.25">
      <c r="A15" s="103" t="s">
        <v>100</v>
      </c>
      <c r="B15" s="109"/>
      <c r="C15" s="36"/>
      <c r="D15" s="111"/>
      <c r="E15" s="36">
        <f>E17-16</f>
        <v>45685</v>
      </c>
      <c r="F15" s="111"/>
      <c r="G15" s="29">
        <v>45727</v>
      </c>
      <c r="H15" s="29">
        <v>45729</v>
      </c>
      <c r="I15" s="29">
        <v>45728</v>
      </c>
      <c r="J15" s="111"/>
      <c r="K15" s="29" t="s">
        <v>96</v>
      </c>
      <c r="L15" s="111"/>
      <c r="M15" s="113">
        <f>N15+1</f>
        <v>45777</v>
      </c>
      <c r="N15" s="113">
        <v>45776</v>
      </c>
      <c r="O15" s="113"/>
    </row>
    <row r="16" spans="1:15" x14ac:dyDescent="0.25">
      <c r="A16" s="103" t="s">
        <v>101</v>
      </c>
      <c r="B16" s="109"/>
      <c r="C16" s="36"/>
      <c r="D16" s="111"/>
      <c r="E16" s="34"/>
      <c r="F16" s="111"/>
      <c r="G16" s="29" t="s">
        <v>96</v>
      </c>
      <c r="H16" s="29" t="s">
        <v>96</v>
      </c>
      <c r="I16" s="29" t="s">
        <v>96</v>
      </c>
      <c r="J16" s="111"/>
      <c r="K16" s="29">
        <v>45359</v>
      </c>
      <c r="L16" s="111"/>
      <c r="M16" s="113"/>
      <c r="N16" s="113"/>
      <c r="O16" s="113"/>
    </row>
    <row r="17" spans="1:15" x14ac:dyDescent="0.25">
      <c r="A17" s="103" t="s">
        <v>69</v>
      </c>
      <c r="B17" s="109">
        <v>17</v>
      </c>
      <c r="C17" s="36">
        <f>C13+17</f>
        <v>45701</v>
      </c>
      <c r="D17" s="111">
        <v>14</v>
      </c>
      <c r="E17" s="36">
        <v>45701</v>
      </c>
      <c r="F17" s="111">
        <v>14</v>
      </c>
      <c r="G17" s="29">
        <v>45743</v>
      </c>
      <c r="H17" s="29">
        <f>H15+14</f>
        <v>45743</v>
      </c>
      <c r="I17" s="29">
        <v>45743</v>
      </c>
      <c r="J17" s="111"/>
      <c r="K17" s="29">
        <v>45743</v>
      </c>
      <c r="L17" s="111">
        <v>14</v>
      </c>
      <c r="M17" s="114"/>
      <c r="N17" s="114"/>
      <c r="O17" s="114"/>
    </row>
    <row r="18" spans="1:15" x14ac:dyDescent="0.25">
      <c r="A18" s="104"/>
      <c r="B18" s="105"/>
      <c r="C18" s="105"/>
      <c r="D18" s="96"/>
      <c r="E18" s="35"/>
      <c r="F18" s="96"/>
      <c r="G18" s="105"/>
      <c r="H18" s="105"/>
      <c r="I18" s="105"/>
      <c r="J18" s="105"/>
      <c r="K18" s="105"/>
      <c r="L18" s="96"/>
      <c r="M18" s="96"/>
      <c r="N18" s="96"/>
    </row>
    <row r="19" spans="1:15" ht="13" x14ac:dyDescent="0.3">
      <c r="A19" s="101" t="s">
        <v>124</v>
      </c>
      <c r="B19" s="42"/>
      <c r="C19" s="42" t="s">
        <v>90</v>
      </c>
      <c r="D19" s="97"/>
      <c r="E19" s="42" t="s">
        <v>118</v>
      </c>
      <c r="F19" s="97"/>
      <c r="G19" s="42" t="s">
        <v>87</v>
      </c>
      <c r="H19" s="42" t="s">
        <v>88</v>
      </c>
      <c r="I19" s="42" t="s">
        <v>89</v>
      </c>
      <c r="J19" s="97"/>
      <c r="K19" s="102" t="s">
        <v>103</v>
      </c>
      <c r="L19" s="97"/>
      <c r="M19" s="42" t="s">
        <v>119</v>
      </c>
      <c r="N19" s="42" t="s">
        <v>125</v>
      </c>
      <c r="O19" s="42" t="s">
        <v>120</v>
      </c>
    </row>
    <row r="20" spans="1:15" x14ac:dyDescent="0.25">
      <c r="A20" s="103" t="s">
        <v>24</v>
      </c>
      <c r="B20" s="111">
        <v>-28</v>
      </c>
      <c r="C20" s="36">
        <f>C21-28</f>
        <v>45704</v>
      </c>
      <c r="D20" s="111">
        <v>-28</v>
      </c>
      <c r="E20" s="36">
        <f>E22-35</f>
        <v>45717</v>
      </c>
      <c r="F20" s="111">
        <v>-28</v>
      </c>
      <c r="G20" s="29">
        <f>G21-28</f>
        <v>45719</v>
      </c>
      <c r="H20" s="29">
        <f>G20</f>
        <v>45719</v>
      </c>
      <c r="I20" s="29">
        <f>G20</f>
        <v>45719</v>
      </c>
      <c r="J20" s="111">
        <v>-28</v>
      </c>
      <c r="K20" s="29">
        <f>K21-28</f>
        <v>45698</v>
      </c>
      <c r="L20" s="111">
        <v>-119</v>
      </c>
      <c r="M20" s="31"/>
      <c r="N20" s="32"/>
      <c r="O20" s="32"/>
    </row>
    <row r="21" spans="1:15" x14ac:dyDescent="0.25">
      <c r="A21" s="103" t="s">
        <v>63</v>
      </c>
      <c r="B21" s="111">
        <v>-14</v>
      </c>
      <c r="C21" s="36">
        <f>C23-14</f>
        <v>45732</v>
      </c>
      <c r="D21" s="111">
        <v>-4</v>
      </c>
      <c r="E21" s="34"/>
      <c r="F21" s="111">
        <v>-4</v>
      </c>
      <c r="G21" s="29">
        <f>G23-7</f>
        <v>45747</v>
      </c>
      <c r="H21" s="29">
        <f>G21</f>
        <v>45747</v>
      </c>
      <c r="I21" s="29">
        <f>G21</f>
        <v>45747</v>
      </c>
      <c r="J21" s="111">
        <v>-4</v>
      </c>
      <c r="K21" s="29">
        <f>K22-4</f>
        <v>45726</v>
      </c>
      <c r="L21" s="111">
        <v>-91</v>
      </c>
      <c r="M21" s="31"/>
      <c r="N21" s="31"/>
      <c r="O21" s="31"/>
    </row>
    <row r="22" spans="1:15" ht="13" x14ac:dyDescent="0.3">
      <c r="A22" s="116" t="s">
        <v>121</v>
      </c>
      <c r="B22" s="111">
        <v>-7</v>
      </c>
      <c r="C22" s="36">
        <f>C23-7</f>
        <v>45739</v>
      </c>
      <c r="D22" s="111">
        <v>-3</v>
      </c>
      <c r="E22" s="36">
        <f>E23-7</f>
        <v>45752</v>
      </c>
      <c r="F22" s="111">
        <v>-3</v>
      </c>
      <c r="G22" s="29">
        <f>G23-3</f>
        <v>45751</v>
      </c>
      <c r="H22" s="29">
        <f>G22</f>
        <v>45751</v>
      </c>
      <c r="I22" s="29">
        <f>G22</f>
        <v>45751</v>
      </c>
      <c r="J22" s="111">
        <v>-3</v>
      </c>
      <c r="K22" s="29">
        <f>K23-3</f>
        <v>45730</v>
      </c>
      <c r="L22" s="111">
        <v>-86</v>
      </c>
      <c r="M22" s="32"/>
      <c r="N22" s="32"/>
      <c r="O22" s="32"/>
    </row>
    <row r="23" spans="1:15" x14ac:dyDescent="0.25">
      <c r="A23" s="103" t="s">
        <v>29</v>
      </c>
      <c r="B23" s="111">
        <v>-47</v>
      </c>
      <c r="C23" s="36">
        <f>C27-47</f>
        <v>45746</v>
      </c>
      <c r="D23" s="111">
        <v>-63</v>
      </c>
      <c r="E23" s="36">
        <f>E30-52</f>
        <v>45759</v>
      </c>
      <c r="F23" s="111">
        <v>-63</v>
      </c>
      <c r="G23" s="29">
        <v>45754</v>
      </c>
      <c r="H23" s="29">
        <f>G23</f>
        <v>45754</v>
      </c>
      <c r="I23" s="29">
        <f>G23</f>
        <v>45754</v>
      </c>
      <c r="J23" s="111">
        <v>-53</v>
      </c>
      <c r="K23" s="29">
        <f>K27-53</f>
        <v>45733</v>
      </c>
      <c r="L23" s="111">
        <v>-84</v>
      </c>
      <c r="M23" s="32"/>
      <c r="N23" s="32"/>
      <c r="O23" s="32"/>
    </row>
    <row r="24" spans="1:15" ht="13" x14ac:dyDescent="0.3">
      <c r="A24" s="116" t="s">
        <v>30</v>
      </c>
      <c r="B24" s="111"/>
      <c r="C24" s="36">
        <f>C23+7</f>
        <v>45753</v>
      </c>
      <c r="D24" s="111"/>
      <c r="E24" s="36">
        <f>E23+7</f>
        <v>45766</v>
      </c>
      <c r="F24" s="111"/>
      <c r="G24" s="29"/>
      <c r="H24" s="29"/>
      <c r="I24" s="29"/>
      <c r="J24" s="111"/>
      <c r="K24" s="29"/>
      <c r="L24" s="111"/>
      <c r="M24" s="32"/>
      <c r="N24" s="32"/>
      <c r="O24" s="32"/>
    </row>
    <row r="25" spans="1:15" x14ac:dyDescent="0.25">
      <c r="A25" s="103" t="s">
        <v>93</v>
      </c>
      <c r="B25" s="111"/>
      <c r="C25" s="36"/>
      <c r="D25" s="111"/>
      <c r="E25" s="34"/>
      <c r="F25" s="111"/>
      <c r="G25" s="29"/>
      <c r="H25" s="29"/>
      <c r="I25" s="29"/>
      <c r="J25" s="111"/>
      <c r="K25" s="61"/>
      <c r="L25" s="111">
        <v>-14</v>
      </c>
      <c r="M25" s="32"/>
      <c r="N25" s="32"/>
      <c r="O25" s="32"/>
    </row>
    <row r="26" spans="1:15" ht="13" x14ac:dyDescent="0.25">
      <c r="A26" s="103" t="s">
        <v>94</v>
      </c>
      <c r="B26" s="111"/>
      <c r="C26" s="36"/>
      <c r="D26" s="111"/>
      <c r="E26" s="34"/>
      <c r="F26" s="111"/>
      <c r="G26" s="117" t="s">
        <v>96</v>
      </c>
      <c r="H26" s="29" t="s">
        <v>96</v>
      </c>
      <c r="I26" s="29">
        <f>I30-37</f>
        <v>45782</v>
      </c>
      <c r="J26" s="111"/>
      <c r="K26" s="29" t="s">
        <v>96</v>
      </c>
      <c r="L26" s="111"/>
      <c r="M26" s="32"/>
      <c r="N26" s="32"/>
      <c r="O26" s="32"/>
    </row>
    <row r="27" spans="1:15" x14ac:dyDescent="0.25">
      <c r="A27" s="103" t="s">
        <v>104</v>
      </c>
      <c r="B27" s="111">
        <v>-17</v>
      </c>
      <c r="C27" s="36">
        <f>C28-17</f>
        <v>45793</v>
      </c>
      <c r="D27" s="111"/>
      <c r="E27" s="34"/>
      <c r="F27" s="111"/>
      <c r="G27" s="29" t="s">
        <v>96</v>
      </c>
      <c r="H27" s="29" t="s">
        <v>96</v>
      </c>
      <c r="I27" s="29" t="s">
        <v>96</v>
      </c>
      <c r="J27" s="111">
        <v>-10</v>
      </c>
      <c r="K27" s="29">
        <f>K28-10</f>
        <v>45786</v>
      </c>
      <c r="L27" s="111"/>
      <c r="M27" s="32"/>
      <c r="N27" s="32"/>
      <c r="O27" s="32"/>
    </row>
    <row r="28" spans="1:15" x14ac:dyDescent="0.25">
      <c r="A28" s="103" t="s">
        <v>98</v>
      </c>
      <c r="B28" s="112"/>
      <c r="C28" s="36">
        <v>45810</v>
      </c>
      <c r="D28" s="111">
        <v>0</v>
      </c>
      <c r="E28" s="34"/>
      <c r="F28" s="111">
        <v>0</v>
      </c>
      <c r="G28" s="29" t="s">
        <v>96</v>
      </c>
      <c r="H28" s="29" t="s">
        <v>96</v>
      </c>
      <c r="I28" s="29" t="s">
        <v>96</v>
      </c>
      <c r="J28" s="112">
        <v>-24</v>
      </c>
      <c r="K28" s="29">
        <f>H30-24</f>
        <v>45796</v>
      </c>
      <c r="L28" s="111">
        <v>0</v>
      </c>
      <c r="M28" s="31"/>
      <c r="N28" s="31"/>
      <c r="O28" s="31"/>
    </row>
    <row r="29" spans="1:15" x14ac:dyDescent="0.25">
      <c r="A29" s="103" t="s">
        <v>99</v>
      </c>
      <c r="B29" s="111"/>
      <c r="C29" s="36"/>
      <c r="D29" s="111"/>
      <c r="E29" s="34"/>
      <c r="F29" s="111"/>
      <c r="G29" s="29">
        <f>G30</f>
        <v>45818</v>
      </c>
      <c r="H29" s="29">
        <f>H30</f>
        <v>45820</v>
      </c>
      <c r="I29" s="29" t="s">
        <v>96</v>
      </c>
      <c r="J29" s="111"/>
      <c r="K29" s="29" t="s">
        <v>96</v>
      </c>
      <c r="L29" s="111"/>
      <c r="M29" s="32"/>
      <c r="N29" s="32"/>
      <c r="O29" s="32"/>
    </row>
    <row r="30" spans="1:15" x14ac:dyDescent="0.25">
      <c r="A30" s="103" t="s">
        <v>100</v>
      </c>
      <c r="B30" s="111"/>
      <c r="C30" s="36"/>
      <c r="D30" s="111"/>
      <c r="E30" s="36">
        <f>E32-16</f>
        <v>45811</v>
      </c>
      <c r="F30" s="111"/>
      <c r="G30" s="29">
        <v>45818</v>
      </c>
      <c r="H30" s="29">
        <v>45820</v>
      </c>
      <c r="I30" s="29">
        <v>45819</v>
      </c>
      <c r="J30" s="111"/>
      <c r="K30" s="29" t="s">
        <v>96</v>
      </c>
      <c r="L30" s="111"/>
      <c r="M30" s="32"/>
      <c r="N30" s="32"/>
      <c r="O30" s="32"/>
    </row>
    <row r="31" spans="1:15" x14ac:dyDescent="0.25">
      <c r="A31" s="103" t="s">
        <v>101</v>
      </c>
      <c r="B31" s="111"/>
      <c r="C31" s="36"/>
      <c r="D31" s="111"/>
      <c r="E31" s="34"/>
      <c r="F31" s="111"/>
      <c r="G31" s="29" t="s">
        <v>96</v>
      </c>
      <c r="H31" s="29" t="s">
        <v>96</v>
      </c>
      <c r="I31" s="29" t="s">
        <v>96</v>
      </c>
      <c r="J31" s="111"/>
      <c r="K31" s="29"/>
      <c r="L31" s="111"/>
      <c r="M31" s="31"/>
      <c r="N31" s="31"/>
      <c r="O31" s="31"/>
    </row>
    <row r="32" spans="1:15" x14ac:dyDescent="0.25">
      <c r="A32" s="103" t="s">
        <v>69</v>
      </c>
      <c r="B32" s="111">
        <v>17</v>
      </c>
      <c r="C32" s="36">
        <f>C28+17</f>
        <v>45827</v>
      </c>
      <c r="D32" s="111">
        <v>14</v>
      </c>
      <c r="E32" s="36">
        <v>45827</v>
      </c>
      <c r="F32" s="111">
        <v>14</v>
      </c>
      <c r="G32" s="29">
        <v>45834</v>
      </c>
      <c r="H32" s="29">
        <f>H29+14</f>
        <v>45834</v>
      </c>
      <c r="I32" s="29">
        <v>45834</v>
      </c>
      <c r="J32" s="111"/>
      <c r="K32" s="29">
        <v>45834</v>
      </c>
      <c r="L32" s="111">
        <v>14</v>
      </c>
      <c r="M32" s="32"/>
      <c r="N32" s="32"/>
      <c r="O32" s="32"/>
    </row>
    <row r="33" spans="1:15" x14ac:dyDescent="0.25">
      <c r="A33" s="104"/>
      <c r="B33" s="105"/>
      <c r="C33" s="105"/>
      <c r="D33" s="96"/>
      <c r="E33" s="35"/>
      <c r="F33" s="96"/>
      <c r="G33" s="105"/>
      <c r="H33" s="105"/>
      <c r="I33" s="105"/>
      <c r="J33" s="105"/>
      <c r="K33" s="105"/>
      <c r="L33" s="96"/>
      <c r="M33" s="96"/>
      <c r="N33" s="96"/>
    </row>
    <row r="34" spans="1:15" ht="13" x14ac:dyDescent="0.3">
      <c r="A34" s="101" t="s">
        <v>126</v>
      </c>
      <c r="B34" s="42"/>
      <c r="C34" s="42" t="s">
        <v>90</v>
      </c>
      <c r="D34" s="97"/>
      <c r="E34" s="42" t="s">
        <v>118</v>
      </c>
      <c r="F34" s="97"/>
      <c r="G34" s="42" t="s">
        <v>87</v>
      </c>
      <c r="H34" s="42" t="s">
        <v>88</v>
      </c>
      <c r="I34" s="42" t="s">
        <v>89</v>
      </c>
      <c r="J34" s="97"/>
      <c r="K34" s="102" t="s">
        <v>103</v>
      </c>
      <c r="L34" s="97"/>
      <c r="M34" s="42" t="s">
        <v>119</v>
      </c>
      <c r="N34" s="42" t="s">
        <v>125</v>
      </c>
      <c r="O34" s="42" t="s">
        <v>120</v>
      </c>
    </row>
    <row r="35" spans="1:15" x14ac:dyDescent="0.25">
      <c r="A35" s="103" t="s">
        <v>24</v>
      </c>
      <c r="B35" s="34"/>
      <c r="C35" s="119">
        <f>C36-28</f>
        <v>45788</v>
      </c>
      <c r="D35" s="111">
        <v>-28</v>
      </c>
      <c r="E35" s="36">
        <f>E37-35</f>
        <v>45801</v>
      </c>
      <c r="F35" s="111">
        <v>-28</v>
      </c>
      <c r="G35" s="29">
        <f>G36-28</f>
        <v>45810</v>
      </c>
      <c r="H35" s="29">
        <f>G35</f>
        <v>45810</v>
      </c>
      <c r="I35" s="29">
        <f>G35</f>
        <v>45810</v>
      </c>
      <c r="J35" s="111">
        <v>-28</v>
      </c>
      <c r="K35" s="29">
        <f>K36-28</f>
        <v>45789</v>
      </c>
      <c r="L35" s="111">
        <v>-28</v>
      </c>
      <c r="M35" s="29"/>
      <c r="N35" s="29">
        <f>N36-28</f>
        <v>45733</v>
      </c>
      <c r="O35" s="106"/>
    </row>
    <row r="36" spans="1:15" x14ac:dyDescent="0.25">
      <c r="A36" s="103" t="s">
        <v>63</v>
      </c>
      <c r="B36" s="34"/>
      <c r="C36" s="119">
        <f>C38-14</f>
        <v>45816</v>
      </c>
      <c r="D36" s="111">
        <v>-4</v>
      </c>
      <c r="E36" s="34"/>
      <c r="F36" s="111">
        <v>-4</v>
      </c>
      <c r="G36" s="29">
        <f>G37-4</f>
        <v>45838</v>
      </c>
      <c r="H36" s="29">
        <f>G36</f>
        <v>45838</v>
      </c>
      <c r="I36" s="29">
        <f>G36</f>
        <v>45838</v>
      </c>
      <c r="J36" s="111">
        <v>-4</v>
      </c>
      <c r="K36" s="29">
        <f>K37-4</f>
        <v>45817</v>
      </c>
      <c r="L36" s="111">
        <v>-4</v>
      </c>
      <c r="M36" s="29"/>
      <c r="N36" s="29">
        <f>N37-4</f>
        <v>45761</v>
      </c>
      <c r="O36" s="106"/>
    </row>
    <row r="37" spans="1:15" ht="13" x14ac:dyDescent="0.3">
      <c r="A37" s="116" t="s">
        <v>121</v>
      </c>
      <c r="B37" s="34"/>
      <c r="C37" s="119">
        <f>C38-7</f>
        <v>45823</v>
      </c>
      <c r="D37" s="111">
        <v>-3</v>
      </c>
      <c r="E37" s="36">
        <f>E38-7</f>
        <v>45836</v>
      </c>
      <c r="F37" s="111">
        <v>-3</v>
      </c>
      <c r="G37" s="29">
        <f>G38-3</f>
        <v>45842</v>
      </c>
      <c r="H37" s="29">
        <f>G37</f>
        <v>45842</v>
      </c>
      <c r="I37" s="29">
        <f>G37</f>
        <v>45842</v>
      </c>
      <c r="J37" s="111">
        <v>-3</v>
      </c>
      <c r="K37" s="29">
        <f>K38-3</f>
        <v>45821</v>
      </c>
      <c r="L37" s="111">
        <v>-3</v>
      </c>
      <c r="M37" s="61"/>
      <c r="N37" s="29">
        <f>N38-3</f>
        <v>45765</v>
      </c>
      <c r="O37" s="106"/>
    </row>
    <row r="38" spans="1:15" s="136" customFormat="1" ht="14.15" customHeight="1" x14ac:dyDescent="0.25">
      <c r="A38" s="130" t="s">
        <v>29</v>
      </c>
      <c r="B38" s="131"/>
      <c r="C38" s="132">
        <f>C42-47</f>
        <v>45830</v>
      </c>
      <c r="D38" s="133">
        <v>-63</v>
      </c>
      <c r="E38" s="132">
        <f>E45-52</f>
        <v>45843</v>
      </c>
      <c r="F38" s="133">
        <v>-63</v>
      </c>
      <c r="G38" s="134">
        <f>G44-64</f>
        <v>45845</v>
      </c>
      <c r="H38" s="134">
        <f>G38</f>
        <v>45845</v>
      </c>
      <c r="I38" s="134">
        <f>G38</f>
        <v>45845</v>
      </c>
      <c r="J38" s="133">
        <v>-53</v>
      </c>
      <c r="K38" s="134">
        <f>K42-53</f>
        <v>45824</v>
      </c>
      <c r="L38" s="133">
        <v>-81</v>
      </c>
      <c r="M38" s="133"/>
      <c r="N38" s="134">
        <f>N40-81</f>
        <v>45768</v>
      </c>
      <c r="O38" s="135"/>
    </row>
    <row r="39" spans="1:15" ht="14.15" customHeight="1" x14ac:dyDescent="0.3">
      <c r="A39" s="116" t="s">
        <v>30</v>
      </c>
      <c r="B39" s="34"/>
      <c r="C39" s="119">
        <f>C38+7</f>
        <v>45837</v>
      </c>
      <c r="D39" s="111"/>
      <c r="E39" s="36">
        <f>E38+7</f>
        <v>45850</v>
      </c>
      <c r="F39" s="111"/>
      <c r="G39" s="29"/>
      <c r="H39" s="29"/>
      <c r="I39" s="29"/>
      <c r="J39" s="111"/>
      <c r="K39" s="29"/>
      <c r="L39" s="111"/>
      <c r="M39" s="61"/>
      <c r="N39" s="29"/>
      <c r="O39" s="106"/>
    </row>
    <row r="40" spans="1:15" x14ac:dyDescent="0.25">
      <c r="A40" s="103" t="s">
        <v>127</v>
      </c>
      <c r="B40" s="34"/>
      <c r="C40" s="119"/>
      <c r="D40" s="111"/>
      <c r="E40" s="34"/>
      <c r="F40" s="111"/>
      <c r="G40" s="29"/>
      <c r="H40" s="29"/>
      <c r="I40" s="29"/>
      <c r="J40" s="111"/>
      <c r="K40" s="61"/>
      <c r="L40" s="111">
        <v>-14</v>
      </c>
      <c r="M40" s="61"/>
      <c r="N40" s="29">
        <f>N45-18</f>
        <v>45849</v>
      </c>
      <c r="O40" s="106"/>
    </row>
    <row r="41" spans="1:15" ht="13" x14ac:dyDescent="0.25">
      <c r="A41" s="103" t="s">
        <v>94</v>
      </c>
      <c r="B41" s="34"/>
      <c r="C41" s="119"/>
      <c r="D41" s="111"/>
      <c r="E41" s="34"/>
      <c r="F41" s="111"/>
      <c r="G41" s="117" t="s">
        <v>96</v>
      </c>
      <c r="H41" s="29" t="s">
        <v>96</v>
      </c>
      <c r="I41" s="29">
        <f>I45-37</f>
        <v>45873</v>
      </c>
      <c r="J41" s="111"/>
      <c r="K41" s="29" t="s">
        <v>96</v>
      </c>
      <c r="L41" s="111"/>
      <c r="M41" s="29" t="s">
        <v>96</v>
      </c>
      <c r="N41" s="29" t="s">
        <v>96</v>
      </c>
      <c r="O41" s="106"/>
    </row>
    <row r="42" spans="1:15" x14ac:dyDescent="0.25">
      <c r="A42" s="103" t="s">
        <v>104</v>
      </c>
      <c r="B42" s="34"/>
      <c r="C42" s="119">
        <f>C43-17</f>
        <v>45877</v>
      </c>
      <c r="D42" s="111"/>
      <c r="E42" s="34"/>
      <c r="F42" s="111"/>
      <c r="G42" s="29" t="s">
        <v>96</v>
      </c>
      <c r="H42" s="29" t="s">
        <v>96</v>
      </c>
      <c r="I42" s="29" t="s">
        <v>96</v>
      </c>
      <c r="J42" s="111">
        <v>-10</v>
      </c>
      <c r="K42" s="29">
        <f>K43-10</f>
        <v>45877</v>
      </c>
      <c r="L42" s="111"/>
      <c r="M42" s="29" t="s">
        <v>96</v>
      </c>
      <c r="N42" s="29" t="s">
        <v>96</v>
      </c>
      <c r="O42" s="106"/>
    </row>
    <row r="43" spans="1:15" x14ac:dyDescent="0.25">
      <c r="A43" s="103" t="s">
        <v>98</v>
      </c>
      <c r="B43" s="34"/>
      <c r="C43" s="119">
        <v>45894</v>
      </c>
      <c r="D43" s="111">
        <v>0</v>
      </c>
      <c r="E43" s="34"/>
      <c r="F43" s="111">
        <v>0</v>
      </c>
      <c r="G43" s="29" t="s">
        <v>96</v>
      </c>
      <c r="H43" s="29" t="s">
        <v>96</v>
      </c>
      <c r="I43" s="29" t="s">
        <v>96</v>
      </c>
      <c r="J43" s="111">
        <v>-24</v>
      </c>
      <c r="K43" s="29">
        <f>H45-24</f>
        <v>45887</v>
      </c>
      <c r="L43" s="111">
        <v>0</v>
      </c>
      <c r="M43" s="29" t="s">
        <v>96</v>
      </c>
      <c r="N43" s="29" t="s">
        <v>96</v>
      </c>
      <c r="O43" s="107">
        <f>N44-1</f>
        <v>45862</v>
      </c>
    </row>
    <row r="44" spans="1:15" ht="25" x14ac:dyDescent="0.25">
      <c r="A44" s="108" t="s">
        <v>128</v>
      </c>
      <c r="B44" s="34"/>
      <c r="C44" s="119"/>
      <c r="D44" s="111"/>
      <c r="E44" s="34"/>
      <c r="F44" s="111"/>
      <c r="G44" s="29">
        <f>G45</f>
        <v>45909</v>
      </c>
      <c r="H44" s="29">
        <f>H45</f>
        <v>45911</v>
      </c>
      <c r="I44" s="29" t="s">
        <v>96</v>
      </c>
      <c r="J44" s="111"/>
      <c r="K44" s="29" t="s">
        <v>96</v>
      </c>
      <c r="L44" s="111"/>
      <c r="M44" s="61"/>
      <c r="N44" s="29">
        <f>N45-4</f>
        <v>45863</v>
      </c>
      <c r="O44" s="106"/>
    </row>
    <row r="45" spans="1:15" x14ac:dyDescent="0.25">
      <c r="A45" s="103" t="s">
        <v>129</v>
      </c>
      <c r="B45" s="34"/>
      <c r="C45" s="119"/>
      <c r="D45" s="111"/>
      <c r="E45" s="36">
        <f>E47-16</f>
        <v>45895</v>
      </c>
      <c r="F45" s="111"/>
      <c r="G45" s="29">
        <v>45909</v>
      </c>
      <c r="H45" s="29">
        <v>45911</v>
      </c>
      <c r="I45" s="29">
        <v>45910</v>
      </c>
      <c r="J45" s="111"/>
      <c r="K45" s="29" t="s">
        <v>96</v>
      </c>
      <c r="L45" s="111"/>
      <c r="M45" s="29">
        <f>N45+1</f>
        <v>45868</v>
      </c>
      <c r="N45" s="29">
        <v>45867</v>
      </c>
      <c r="O45" s="106"/>
    </row>
    <row r="46" spans="1:15" x14ac:dyDescent="0.25">
      <c r="A46" s="103" t="s">
        <v>101</v>
      </c>
      <c r="B46" s="34"/>
      <c r="C46" s="119"/>
      <c r="D46" s="111"/>
      <c r="E46" s="34"/>
      <c r="F46" s="111"/>
      <c r="G46" s="29" t="s">
        <v>96</v>
      </c>
      <c r="H46" s="29" t="s">
        <v>96</v>
      </c>
      <c r="I46" s="29" t="s">
        <v>96</v>
      </c>
      <c r="J46" s="111"/>
      <c r="K46" s="29"/>
      <c r="L46" s="111"/>
      <c r="M46" s="29"/>
      <c r="N46" s="29"/>
      <c r="O46" s="106"/>
    </row>
    <row r="47" spans="1:15" x14ac:dyDescent="0.25">
      <c r="A47" s="103" t="s">
        <v>69</v>
      </c>
      <c r="B47" s="34"/>
      <c r="C47" s="119">
        <f>C43+17</f>
        <v>45911</v>
      </c>
      <c r="D47" s="111">
        <v>14</v>
      </c>
      <c r="E47" s="36">
        <v>45911</v>
      </c>
      <c r="F47" s="111">
        <v>14</v>
      </c>
      <c r="G47" s="29">
        <v>45925</v>
      </c>
      <c r="H47" s="29">
        <f>H44+14</f>
        <v>45925</v>
      </c>
      <c r="I47" s="29">
        <v>45925</v>
      </c>
      <c r="J47" s="111"/>
      <c r="K47" s="29">
        <v>45925</v>
      </c>
      <c r="L47" s="111">
        <v>14</v>
      </c>
      <c r="M47" s="61"/>
      <c r="N47" s="61"/>
      <c r="O47" s="106"/>
    </row>
    <row r="48" spans="1:15" x14ac:dyDescent="0.25">
      <c r="A48" s="104"/>
      <c r="B48" s="105"/>
      <c r="C48" s="105"/>
      <c r="D48" s="96"/>
      <c r="E48" s="35"/>
      <c r="F48" s="96"/>
      <c r="G48" s="105"/>
      <c r="H48" s="105"/>
      <c r="I48" s="105"/>
      <c r="J48" s="105"/>
      <c r="K48" s="105"/>
      <c r="L48" s="96"/>
      <c r="M48" s="96"/>
      <c r="N48" s="96"/>
    </row>
    <row r="49" spans="1:15" ht="13" x14ac:dyDescent="0.3">
      <c r="A49" s="101" t="s">
        <v>130</v>
      </c>
      <c r="B49" s="42"/>
      <c r="C49" s="42" t="s">
        <v>90</v>
      </c>
      <c r="D49" s="97"/>
      <c r="E49" s="42" t="s">
        <v>118</v>
      </c>
      <c r="F49" s="97"/>
      <c r="G49" s="42" t="s">
        <v>87</v>
      </c>
      <c r="H49" s="42" t="s">
        <v>88</v>
      </c>
      <c r="I49" s="42" t="s">
        <v>89</v>
      </c>
      <c r="J49" s="97"/>
      <c r="K49" s="102" t="s">
        <v>103</v>
      </c>
      <c r="L49" s="97"/>
      <c r="M49" s="42" t="s">
        <v>119</v>
      </c>
      <c r="N49" s="42" t="s">
        <v>125</v>
      </c>
      <c r="O49" s="42" t="s">
        <v>120</v>
      </c>
    </row>
    <row r="50" spans="1:15" x14ac:dyDescent="0.25">
      <c r="A50" s="103" t="s">
        <v>24</v>
      </c>
      <c r="B50" s="111">
        <v>-28</v>
      </c>
      <c r="C50" s="36">
        <f>C51-28</f>
        <v>45879</v>
      </c>
      <c r="D50" s="111">
        <v>-28</v>
      </c>
      <c r="E50" s="36">
        <f>E52-35</f>
        <v>45892</v>
      </c>
      <c r="F50" s="111">
        <v>-28</v>
      </c>
      <c r="G50" s="29">
        <f>G51-28</f>
        <v>45894</v>
      </c>
      <c r="H50" s="29">
        <f>G50</f>
        <v>45894</v>
      </c>
      <c r="I50" s="29">
        <f>G50</f>
        <v>45894</v>
      </c>
      <c r="J50" s="61">
        <v>-28</v>
      </c>
      <c r="K50" s="29">
        <f>K51-28</f>
        <v>45873</v>
      </c>
      <c r="L50" s="111">
        <v>-28</v>
      </c>
      <c r="M50" s="29"/>
      <c r="N50" s="29">
        <f>N51-28</f>
        <v>45866</v>
      </c>
      <c r="O50" s="106"/>
    </row>
    <row r="51" spans="1:15" x14ac:dyDescent="0.25">
      <c r="A51" s="103" t="s">
        <v>63</v>
      </c>
      <c r="B51" s="111">
        <v>-14</v>
      </c>
      <c r="C51" s="36">
        <f>C53-14</f>
        <v>45907</v>
      </c>
      <c r="D51" s="111">
        <v>-4</v>
      </c>
      <c r="E51" s="34"/>
      <c r="F51" s="111">
        <v>-4</v>
      </c>
      <c r="G51" s="29">
        <f>G52-4</f>
        <v>45922</v>
      </c>
      <c r="H51" s="29">
        <f>G51</f>
        <v>45922</v>
      </c>
      <c r="I51" s="29">
        <f>G51</f>
        <v>45922</v>
      </c>
      <c r="J51" s="111">
        <v>-4</v>
      </c>
      <c r="K51" s="29">
        <f>K52-4</f>
        <v>45901</v>
      </c>
      <c r="L51" s="111">
        <v>-4</v>
      </c>
      <c r="M51" s="29"/>
      <c r="N51" s="29">
        <f>N52-4</f>
        <v>45894</v>
      </c>
      <c r="O51" s="106"/>
    </row>
    <row r="52" spans="1:15" ht="13" x14ac:dyDescent="0.3">
      <c r="A52" s="116" t="s">
        <v>121</v>
      </c>
      <c r="B52" s="111">
        <v>-7</v>
      </c>
      <c r="C52" s="36">
        <f>C53-7</f>
        <v>45914</v>
      </c>
      <c r="D52" s="111">
        <v>-3</v>
      </c>
      <c r="E52" s="36">
        <f>E53-7</f>
        <v>45927</v>
      </c>
      <c r="F52" s="111">
        <v>-3</v>
      </c>
      <c r="G52" s="29">
        <f>G53-3</f>
        <v>45926</v>
      </c>
      <c r="H52" s="29">
        <f>G52</f>
        <v>45926</v>
      </c>
      <c r="I52" s="29">
        <f>G52</f>
        <v>45926</v>
      </c>
      <c r="J52" s="111">
        <v>-3</v>
      </c>
      <c r="K52" s="29">
        <f>K53-3</f>
        <v>45905</v>
      </c>
      <c r="L52" s="111">
        <v>-3</v>
      </c>
      <c r="M52" s="61"/>
      <c r="N52" s="29">
        <f>N53-3</f>
        <v>45898</v>
      </c>
      <c r="O52" s="106"/>
    </row>
    <row r="53" spans="1:15" x14ac:dyDescent="0.25">
      <c r="A53" s="103" t="s">
        <v>29</v>
      </c>
      <c r="B53" s="111">
        <v>-47</v>
      </c>
      <c r="C53" s="36">
        <f>C57-47</f>
        <v>45921</v>
      </c>
      <c r="D53" s="111">
        <v>-63</v>
      </c>
      <c r="E53" s="36">
        <f>E60-52</f>
        <v>45934</v>
      </c>
      <c r="F53" s="111">
        <v>-63</v>
      </c>
      <c r="G53" s="29">
        <f>G59-64</f>
        <v>45929</v>
      </c>
      <c r="H53" s="29">
        <f>G53</f>
        <v>45929</v>
      </c>
      <c r="I53" s="29">
        <f>G53</f>
        <v>45929</v>
      </c>
      <c r="J53" s="111">
        <v>-53</v>
      </c>
      <c r="K53" s="29">
        <f>K57-53</f>
        <v>45908</v>
      </c>
      <c r="L53" s="111">
        <v>-81</v>
      </c>
      <c r="M53" s="61"/>
      <c r="N53" s="29">
        <f>N55-81</f>
        <v>45901</v>
      </c>
      <c r="O53" s="106"/>
    </row>
    <row r="54" spans="1:15" ht="13" x14ac:dyDescent="0.3">
      <c r="A54" s="116" t="s">
        <v>30</v>
      </c>
      <c r="B54" s="111"/>
      <c r="C54" s="36">
        <f>C53+7</f>
        <v>45928</v>
      </c>
      <c r="D54" s="111"/>
      <c r="E54" s="36">
        <f>E53+7</f>
        <v>45941</v>
      </c>
      <c r="F54" s="111"/>
      <c r="G54" s="29"/>
      <c r="H54" s="29"/>
      <c r="I54" s="29"/>
      <c r="J54" s="111"/>
      <c r="K54" s="29"/>
      <c r="L54" s="111"/>
      <c r="M54" s="61"/>
      <c r="N54" s="29"/>
      <c r="O54" s="106"/>
    </row>
    <row r="55" spans="1:15" x14ac:dyDescent="0.25">
      <c r="A55" s="103" t="s">
        <v>93</v>
      </c>
      <c r="B55" s="111"/>
      <c r="C55" s="36"/>
      <c r="D55" s="111"/>
      <c r="E55" s="34"/>
      <c r="F55" s="111"/>
      <c r="G55" s="29"/>
      <c r="H55" s="29"/>
      <c r="I55" s="29"/>
      <c r="J55" s="111"/>
      <c r="K55" s="61"/>
      <c r="L55" s="111">
        <v>-14</v>
      </c>
      <c r="M55" s="61"/>
      <c r="N55" s="29">
        <v>45982</v>
      </c>
      <c r="O55" s="106"/>
    </row>
    <row r="56" spans="1:15" ht="13" x14ac:dyDescent="0.25">
      <c r="A56" s="103" t="s">
        <v>94</v>
      </c>
      <c r="B56" s="111"/>
      <c r="C56" s="36"/>
      <c r="D56" s="111"/>
      <c r="E56" s="34"/>
      <c r="F56" s="111"/>
      <c r="G56" s="117" t="s">
        <v>96</v>
      </c>
      <c r="H56" s="29" t="s">
        <v>96</v>
      </c>
      <c r="I56" s="29">
        <f>I60-37</f>
        <v>45957</v>
      </c>
      <c r="J56" s="111"/>
      <c r="K56" s="29" t="s">
        <v>96</v>
      </c>
      <c r="L56" s="111"/>
      <c r="M56" s="29" t="s">
        <v>96</v>
      </c>
      <c r="N56" s="29" t="s">
        <v>96</v>
      </c>
      <c r="O56" s="106"/>
    </row>
    <row r="57" spans="1:15" x14ac:dyDescent="0.25">
      <c r="A57" s="103" t="s">
        <v>104</v>
      </c>
      <c r="B57" s="111">
        <v>-17</v>
      </c>
      <c r="C57" s="36">
        <f>C58-17</f>
        <v>45968</v>
      </c>
      <c r="D57" s="111"/>
      <c r="E57" s="34"/>
      <c r="F57" s="111"/>
      <c r="G57" s="29" t="s">
        <v>96</v>
      </c>
      <c r="H57" s="29" t="s">
        <v>96</v>
      </c>
      <c r="I57" s="29" t="s">
        <v>96</v>
      </c>
      <c r="J57" s="111">
        <v>-10</v>
      </c>
      <c r="K57" s="29">
        <f>K58-10</f>
        <v>45961</v>
      </c>
      <c r="L57" s="111"/>
      <c r="M57" s="29" t="s">
        <v>96</v>
      </c>
      <c r="N57" s="29" t="s">
        <v>96</v>
      </c>
      <c r="O57" s="106"/>
    </row>
    <row r="58" spans="1:15" x14ac:dyDescent="0.25">
      <c r="A58" s="103" t="s">
        <v>98</v>
      </c>
      <c r="B58" s="112"/>
      <c r="C58" s="36">
        <v>45985</v>
      </c>
      <c r="D58" s="111">
        <v>0</v>
      </c>
      <c r="E58" s="34"/>
      <c r="F58" s="111">
        <v>0</v>
      </c>
      <c r="G58" s="29" t="s">
        <v>96</v>
      </c>
      <c r="H58" s="29" t="s">
        <v>96</v>
      </c>
      <c r="I58" s="29" t="s">
        <v>96</v>
      </c>
      <c r="J58" s="112">
        <v>-24</v>
      </c>
      <c r="K58" s="29">
        <f>H60-24</f>
        <v>45971</v>
      </c>
      <c r="L58" s="111">
        <v>0</v>
      </c>
      <c r="M58" s="29" t="s">
        <v>96</v>
      </c>
      <c r="N58" s="29" t="s">
        <v>96</v>
      </c>
      <c r="O58" s="107">
        <f>N59-1</f>
        <v>45995</v>
      </c>
    </row>
    <row r="59" spans="1:15" x14ac:dyDescent="0.25">
      <c r="A59" s="103" t="s">
        <v>99</v>
      </c>
      <c r="B59" s="111"/>
      <c r="C59" s="36"/>
      <c r="D59" s="111"/>
      <c r="E59" s="34"/>
      <c r="F59" s="111"/>
      <c r="G59" s="29">
        <f>G60</f>
        <v>45993</v>
      </c>
      <c r="H59" s="29">
        <f>H60</f>
        <v>45995</v>
      </c>
      <c r="I59" s="29" t="s">
        <v>96</v>
      </c>
      <c r="J59" s="111"/>
      <c r="K59" s="29" t="s">
        <v>96</v>
      </c>
      <c r="L59" s="111"/>
      <c r="M59" s="61"/>
      <c r="N59" s="29">
        <f>N60-4</f>
        <v>45996</v>
      </c>
      <c r="O59" s="106"/>
    </row>
    <row r="60" spans="1:15" x14ac:dyDescent="0.25">
      <c r="A60" s="103" t="s">
        <v>100</v>
      </c>
      <c r="B60" s="111"/>
      <c r="C60" s="36"/>
      <c r="D60" s="111"/>
      <c r="E60" s="36">
        <f>E62-16</f>
        <v>45986</v>
      </c>
      <c r="F60" s="111"/>
      <c r="G60" s="29">
        <v>45993</v>
      </c>
      <c r="H60" s="29">
        <v>45995</v>
      </c>
      <c r="I60" s="29">
        <v>45994</v>
      </c>
      <c r="J60" s="111"/>
      <c r="K60" s="29" t="s">
        <v>96</v>
      </c>
      <c r="L60" s="111"/>
      <c r="M60" s="29">
        <v>46001</v>
      </c>
      <c r="N60" s="29">
        <v>46000</v>
      </c>
      <c r="O60" s="106"/>
    </row>
    <row r="61" spans="1:15" x14ac:dyDescent="0.25">
      <c r="A61" s="103" t="s">
        <v>101</v>
      </c>
      <c r="B61" s="111"/>
      <c r="C61" s="36"/>
      <c r="D61" s="111"/>
      <c r="E61" s="34"/>
      <c r="F61" s="111"/>
      <c r="G61" s="29" t="s">
        <v>96</v>
      </c>
      <c r="H61" s="29" t="s">
        <v>96</v>
      </c>
      <c r="I61" s="29" t="s">
        <v>96</v>
      </c>
      <c r="J61" s="111"/>
      <c r="K61" s="29"/>
      <c r="L61" s="111"/>
      <c r="M61" s="29"/>
      <c r="N61" s="29"/>
      <c r="O61" s="106"/>
    </row>
    <row r="62" spans="1:15" x14ac:dyDescent="0.25">
      <c r="A62" s="103" t="s">
        <v>69</v>
      </c>
      <c r="B62" s="111">
        <v>17</v>
      </c>
      <c r="C62" s="36">
        <f>C58+17</f>
        <v>46002</v>
      </c>
      <c r="D62" s="111">
        <v>14</v>
      </c>
      <c r="E62" s="36">
        <v>46002</v>
      </c>
      <c r="F62" s="111">
        <v>14</v>
      </c>
      <c r="G62" s="29">
        <v>46009</v>
      </c>
      <c r="H62" s="29">
        <f>H60+14</f>
        <v>46009</v>
      </c>
      <c r="I62" s="29">
        <v>46009</v>
      </c>
      <c r="J62" s="111"/>
      <c r="K62" s="29">
        <v>46009</v>
      </c>
      <c r="L62" s="111">
        <v>14</v>
      </c>
      <c r="M62" s="61"/>
      <c r="N62" s="61"/>
      <c r="O62" s="106"/>
    </row>
    <row r="63" spans="1:15" x14ac:dyDescent="0.25">
      <c r="A63" s="104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</row>
    <row r="64" spans="1:15" x14ac:dyDescent="0.25">
      <c r="A64" s="104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</row>
  </sheetData>
  <mergeCells count="5">
    <mergeCell ref="B1:I1"/>
    <mergeCell ref="M3:O3"/>
    <mergeCell ref="M2:O2"/>
    <mergeCell ref="L1:O1"/>
    <mergeCell ref="J1:K1"/>
  </mergeCells>
  <pageMargins left="0.7" right="0.7" top="0.75" bottom="0.75" header="0.3" footer="0.3"/>
  <pageSetup paperSize="8" scale="8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E82E-8652-4E60-82B7-8ABD3B14AA8E}">
  <sheetPr>
    <tabColor rgb="FFFF0000"/>
    <pageSetUpPr fitToPage="1"/>
  </sheetPr>
  <dimension ref="A1:S59"/>
  <sheetViews>
    <sheetView topLeftCell="C4" zoomScale="86" workbookViewId="0">
      <selection activeCell="P31" sqref="P31"/>
    </sheetView>
  </sheetViews>
  <sheetFormatPr defaultRowHeight="12.75" customHeight="1" x14ac:dyDescent="0.25"/>
  <cols>
    <col min="1" max="1" width="46.453125" customWidth="1"/>
    <col min="2" max="2" width="4.54296875" bestFit="1" customWidth="1"/>
    <col min="3" max="3" width="12.54296875" bestFit="1" customWidth="1"/>
    <col min="4" max="4" width="10.453125" bestFit="1" customWidth="1"/>
    <col min="5" max="5" width="12.54296875" bestFit="1" customWidth="1"/>
    <col min="6" max="6" width="3" customWidth="1"/>
    <col min="7" max="7" width="6.453125" customWidth="1"/>
    <col min="8" max="8" width="10.453125" bestFit="1" customWidth="1"/>
    <col min="9" max="9" width="4.54296875" customWidth="1"/>
    <col min="10" max="10" width="14.453125" customWidth="1"/>
    <col min="11" max="11" width="4.54296875" bestFit="1" customWidth="1"/>
    <col min="12" max="12" width="10.453125" bestFit="1" customWidth="1"/>
    <col min="13" max="13" width="11" bestFit="1" customWidth="1"/>
    <col min="14" max="14" width="9.54296875" bestFit="1" customWidth="1"/>
    <col min="15" max="15" width="5.453125" customWidth="1"/>
    <col min="16" max="16" width="48" customWidth="1"/>
    <col min="17" max="17" width="10.453125" bestFit="1" customWidth="1"/>
    <col min="18" max="18" width="11" bestFit="1" customWidth="1"/>
    <col min="19" max="19" width="9.54296875" bestFit="1" customWidth="1"/>
  </cols>
  <sheetData>
    <row r="1" spans="1:19" ht="13" x14ac:dyDescent="0.25">
      <c r="A1" s="321" t="s">
        <v>131</v>
      </c>
      <c r="B1" s="42"/>
      <c r="C1" s="322" t="s">
        <v>82</v>
      </c>
      <c r="D1" s="330"/>
      <c r="E1" s="330"/>
      <c r="F1" s="330"/>
      <c r="G1" s="330"/>
      <c r="H1" s="330"/>
      <c r="I1" s="330"/>
      <c r="J1" s="330"/>
      <c r="K1" s="42"/>
      <c r="L1" s="331" t="s">
        <v>109</v>
      </c>
      <c r="M1" s="332"/>
      <c r="P1" s="321" t="s">
        <v>131</v>
      </c>
      <c r="Q1" s="331" t="s">
        <v>109</v>
      </c>
      <c r="R1" s="332"/>
    </row>
    <row r="2" spans="1:19" ht="13" x14ac:dyDescent="0.25">
      <c r="A2" s="329"/>
      <c r="B2" s="42"/>
      <c r="C2" s="11" t="s">
        <v>83</v>
      </c>
      <c r="D2" s="11" t="s">
        <v>84</v>
      </c>
      <c r="E2" s="11" t="s">
        <v>84</v>
      </c>
      <c r="F2" s="11"/>
      <c r="G2" s="11"/>
      <c r="H2" s="11" t="s">
        <v>84</v>
      </c>
      <c r="I2" s="42"/>
      <c r="J2" s="11" t="s">
        <v>85</v>
      </c>
      <c r="K2" s="42"/>
      <c r="L2" s="333" t="s">
        <v>132</v>
      </c>
      <c r="M2" s="334"/>
      <c r="P2" s="329"/>
      <c r="Q2" s="333" t="s">
        <v>132</v>
      </c>
      <c r="R2" s="334"/>
    </row>
    <row r="3" spans="1:19" ht="52" x14ac:dyDescent="0.3">
      <c r="A3" s="3" t="s">
        <v>86</v>
      </c>
      <c r="B3" s="10"/>
      <c r="C3" s="13" t="s">
        <v>87</v>
      </c>
      <c r="D3" s="13" t="s">
        <v>88</v>
      </c>
      <c r="E3" s="13" t="s">
        <v>89</v>
      </c>
      <c r="F3" s="13"/>
      <c r="G3" s="10"/>
      <c r="H3" s="10" t="s">
        <v>90</v>
      </c>
      <c r="I3" s="10"/>
      <c r="J3" s="28" t="s">
        <v>91</v>
      </c>
      <c r="K3" s="10"/>
      <c r="L3" s="14" t="s">
        <v>119</v>
      </c>
      <c r="M3" s="14" t="s">
        <v>125</v>
      </c>
      <c r="N3" s="14" t="s">
        <v>120</v>
      </c>
      <c r="P3" s="3" t="s">
        <v>86</v>
      </c>
      <c r="Q3" s="14" t="s">
        <v>119</v>
      </c>
      <c r="R3" s="14" t="s">
        <v>125</v>
      </c>
      <c r="S3" s="14" t="s">
        <v>120</v>
      </c>
    </row>
    <row r="4" spans="1:19" ht="12.5" x14ac:dyDescent="0.25">
      <c r="A4" s="5" t="s">
        <v>24</v>
      </c>
      <c r="B4" s="15">
        <v>-28</v>
      </c>
      <c r="C4" s="6">
        <f>C5-28</f>
        <v>45992</v>
      </c>
      <c r="D4" s="6">
        <f>C4</f>
        <v>45992</v>
      </c>
      <c r="E4" s="6">
        <f>C4</f>
        <v>45992</v>
      </c>
      <c r="F4" s="6"/>
      <c r="G4" s="15">
        <v>-28</v>
      </c>
      <c r="H4" s="6">
        <f>H5-28</f>
        <v>45942</v>
      </c>
      <c r="I4" s="15">
        <v>-28</v>
      </c>
      <c r="J4" s="6">
        <f>J5-28</f>
        <v>45607</v>
      </c>
      <c r="K4" s="15">
        <v>-119</v>
      </c>
      <c r="L4" s="6"/>
      <c r="M4" s="6">
        <f>M5-28</f>
        <v>46006</v>
      </c>
      <c r="N4" s="61"/>
      <c r="P4" s="5" t="s">
        <v>24</v>
      </c>
      <c r="Q4" s="6"/>
      <c r="R4" s="6">
        <f>R5-28</f>
        <v>46006</v>
      </c>
      <c r="S4" s="61"/>
    </row>
    <row r="5" spans="1:19" ht="12.5" x14ac:dyDescent="0.25">
      <c r="A5" s="5" t="s">
        <v>63</v>
      </c>
      <c r="B5" s="15">
        <v>-4</v>
      </c>
      <c r="C5" s="6">
        <f>C6-4</f>
        <v>46020</v>
      </c>
      <c r="D5" s="6">
        <f>C5</f>
        <v>46020</v>
      </c>
      <c r="E5" s="6">
        <f>C5</f>
        <v>46020</v>
      </c>
      <c r="F5" s="6"/>
      <c r="G5" s="15">
        <v>-14</v>
      </c>
      <c r="H5" s="6">
        <f>H7-14</f>
        <v>45970</v>
      </c>
      <c r="I5" s="15">
        <v>-4</v>
      </c>
      <c r="J5" s="6">
        <f>J6-4</f>
        <v>45635</v>
      </c>
      <c r="K5" s="15">
        <v>-91</v>
      </c>
      <c r="L5" s="6"/>
      <c r="M5" s="6">
        <f>M6-4</f>
        <v>46034</v>
      </c>
      <c r="N5" s="29"/>
      <c r="P5" s="5" t="s">
        <v>63</v>
      </c>
      <c r="Q5" s="6"/>
      <c r="R5" s="6">
        <f>R6-4</f>
        <v>46034</v>
      </c>
      <c r="S5" s="29"/>
    </row>
    <row r="6" spans="1:19" ht="12.5" x14ac:dyDescent="0.25">
      <c r="A6" s="5" t="s">
        <v>92</v>
      </c>
      <c r="B6" s="15">
        <v>-3</v>
      </c>
      <c r="C6" s="29">
        <f>C7-3</f>
        <v>46024</v>
      </c>
      <c r="D6" s="6">
        <f>C6</f>
        <v>46024</v>
      </c>
      <c r="E6" s="6">
        <f>C6</f>
        <v>46024</v>
      </c>
      <c r="F6" s="6"/>
      <c r="G6" s="15">
        <v>-7</v>
      </c>
      <c r="H6" s="6">
        <f>H7-7</f>
        <v>45977</v>
      </c>
      <c r="I6" s="15">
        <v>-3</v>
      </c>
      <c r="J6" s="6">
        <f>J7-3</f>
        <v>45639</v>
      </c>
      <c r="K6" s="15">
        <v>-86</v>
      </c>
      <c r="L6" s="7"/>
      <c r="M6" s="29">
        <f>M7-3</f>
        <v>46038</v>
      </c>
      <c r="N6" s="61"/>
      <c r="P6" s="5" t="s">
        <v>92</v>
      </c>
      <c r="Q6" s="7"/>
      <c r="R6" s="29">
        <f>R7-3</f>
        <v>46038</v>
      </c>
      <c r="S6" s="61"/>
    </row>
    <row r="7" spans="1:19" ht="12.5" x14ac:dyDescent="0.25">
      <c r="A7" s="5" t="s">
        <v>29</v>
      </c>
      <c r="B7" s="15">
        <f>64</f>
        <v>64</v>
      </c>
      <c r="C7" s="6">
        <f>C13-64</f>
        <v>46027</v>
      </c>
      <c r="D7" s="6">
        <f>C7</f>
        <v>46027</v>
      </c>
      <c r="E7" s="6">
        <f>C7</f>
        <v>46027</v>
      </c>
      <c r="F7" s="6"/>
      <c r="G7" s="15">
        <v>-47</v>
      </c>
      <c r="H7" s="6">
        <f>H10-47</f>
        <v>45984</v>
      </c>
      <c r="I7" s="15">
        <v>-53</v>
      </c>
      <c r="J7" s="6">
        <f>J10-53</f>
        <v>45642</v>
      </c>
      <c r="K7" s="15">
        <v>-84</v>
      </c>
      <c r="L7" s="7"/>
      <c r="M7" s="29">
        <f>M8-81</f>
        <v>46041</v>
      </c>
      <c r="N7" s="61"/>
      <c r="P7" s="5" t="s">
        <v>29</v>
      </c>
      <c r="Q7" s="7"/>
      <c r="R7" s="29">
        <f>R8-81</f>
        <v>46041</v>
      </c>
      <c r="S7" s="61"/>
    </row>
    <row r="8" spans="1:19" ht="12.5" x14ac:dyDescent="0.25">
      <c r="A8" s="5" t="s">
        <v>93</v>
      </c>
      <c r="B8" s="15"/>
      <c r="C8" s="6"/>
      <c r="D8" s="6"/>
      <c r="E8" s="6"/>
      <c r="F8" s="6"/>
      <c r="G8" s="15"/>
      <c r="H8" s="6"/>
      <c r="I8" s="15"/>
      <c r="J8" s="7"/>
      <c r="K8" s="15">
        <v>-14</v>
      </c>
      <c r="L8" s="7"/>
      <c r="M8" s="6">
        <f>M13-18</f>
        <v>46122</v>
      </c>
      <c r="N8" s="61"/>
      <c r="P8" s="5" t="s">
        <v>93</v>
      </c>
      <c r="Q8" s="7"/>
      <c r="R8" s="6">
        <f>R13-18</f>
        <v>46122</v>
      </c>
      <c r="S8" s="61"/>
    </row>
    <row r="9" spans="1:19" ht="12.5" x14ac:dyDescent="0.25">
      <c r="A9" s="5" t="s">
        <v>94</v>
      </c>
      <c r="B9" s="15"/>
      <c r="C9" s="6" t="s">
        <v>95</v>
      </c>
      <c r="D9" s="6" t="s">
        <v>96</v>
      </c>
      <c r="E9" s="6" t="s">
        <v>95</v>
      </c>
      <c r="F9" s="6"/>
      <c r="G9" s="15"/>
      <c r="H9" s="6"/>
      <c r="I9" s="15"/>
      <c r="J9" s="6" t="s">
        <v>96</v>
      </c>
      <c r="K9" s="15"/>
      <c r="L9" s="6" t="s">
        <v>96</v>
      </c>
      <c r="M9" s="6" t="s">
        <v>96</v>
      </c>
      <c r="N9" s="29"/>
      <c r="P9" s="5" t="s">
        <v>94</v>
      </c>
      <c r="Q9" s="6" t="s">
        <v>96</v>
      </c>
      <c r="R9" s="6" t="s">
        <v>96</v>
      </c>
      <c r="S9" s="29"/>
    </row>
    <row r="10" spans="1:19" ht="12.5" x14ac:dyDescent="0.25">
      <c r="A10" s="5" t="s">
        <v>104</v>
      </c>
      <c r="B10" s="15"/>
      <c r="C10" s="6" t="s">
        <v>96</v>
      </c>
      <c r="D10" s="6" t="s">
        <v>96</v>
      </c>
      <c r="E10" s="6" t="s">
        <v>96</v>
      </c>
      <c r="F10" s="6"/>
      <c r="G10" s="15">
        <v>-17</v>
      </c>
      <c r="H10" s="6">
        <f>H11-17</f>
        <v>46031</v>
      </c>
      <c r="I10" s="15">
        <v>-10</v>
      </c>
      <c r="J10" s="6">
        <f>J11-10</f>
        <v>45695</v>
      </c>
      <c r="K10" s="15"/>
      <c r="L10" s="6" t="s">
        <v>96</v>
      </c>
      <c r="M10" s="6" t="s">
        <v>96</v>
      </c>
      <c r="N10" s="29"/>
      <c r="P10" s="5" t="s">
        <v>104</v>
      </c>
      <c r="Q10" s="6" t="s">
        <v>96</v>
      </c>
      <c r="R10" s="6" t="s">
        <v>96</v>
      </c>
      <c r="S10" s="29"/>
    </row>
    <row r="11" spans="1:19" ht="12.5" x14ac:dyDescent="0.25">
      <c r="A11" s="5" t="s">
        <v>98</v>
      </c>
      <c r="B11" s="15">
        <v>0</v>
      </c>
      <c r="C11" s="6" t="s">
        <v>96</v>
      </c>
      <c r="D11" s="6" t="s">
        <v>96</v>
      </c>
      <c r="E11" s="6" t="s">
        <v>96</v>
      </c>
      <c r="F11" s="6"/>
      <c r="G11" s="15"/>
      <c r="H11" s="6">
        <v>46048</v>
      </c>
      <c r="I11" s="33">
        <v>-24</v>
      </c>
      <c r="J11" s="6">
        <v>45705</v>
      </c>
      <c r="K11" s="15">
        <v>0</v>
      </c>
      <c r="L11" s="6" t="s">
        <v>96</v>
      </c>
      <c r="M11" s="6" t="s">
        <v>96</v>
      </c>
      <c r="N11" s="29"/>
      <c r="P11" s="5" t="s">
        <v>98</v>
      </c>
      <c r="Q11" s="6" t="s">
        <v>96</v>
      </c>
      <c r="R11" s="6" t="s">
        <v>96</v>
      </c>
      <c r="S11" s="29"/>
    </row>
    <row r="12" spans="1:19" ht="12.5" x14ac:dyDescent="0.25">
      <c r="A12" s="5" t="s">
        <v>99</v>
      </c>
      <c r="B12" s="15"/>
      <c r="C12" s="6">
        <f>C13</f>
        <v>46091</v>
      </c>
      <c r="D12" s="6">
        <f>D13</f>
        <v>46093</v>
      </c>
      <c r="E12" s="6" t="s">
        <v>96</v>
      </c>
      <c r="F12" s="6"/>
      <c r="G12" s="15"/>
      <c r="H12" s="6"/>
      <c r="I12" s="15"/>
      <c r="J12" s="6" t="s">
        <v>96</v>
      </c>
      <c r="K12" s="15"/>
      <c r="L12" s="7"/>
      <c r="M12" s="6">
        <f>M13-4</f>
        <v>46136</v>
      </c>
      <c r="N12" s="61"/>
      <c r="P12" s="60" t="s">
        <v>133</v>
      </c>
      <c r="Q12" s="7"/>
      <c r="R12" s="6">
        <f>R13-4</f>
        <v>46136</v>
      </c>
      <c r="S12" s="61"/>
    </row>
    <row r="13" spans="1:19" ht="12.5" x14ac:dyDescent="0.25">
      <c r="A13" s="5" t="s">
        <v>100</v>
      </c>
      <c r="B13" s="15"/>
      <c r="C13" s="6">
        <v>46091</v>
      </c>
      <c r="D13" s="6">
        <v>46093</v>
      </c>
      <c r="E13" s="6">
        <v>46092</v>
      </c>
      <c r="F13" s="6"/>
      <c r="G13" s="15"/>
      <c r="H13" s="6"/>
      <c r="I13" s="15"/>
      <c r="J13" s="6" t="s">
        <v>96</v>
      </c>
      <c r="K13" s="15"/>
      <c r="L13" s="6">
        <f>M13+1</f>
        <v>46141</v>
      </c>
      <c r="M13" s="6">
        <v>46140</v>
      </c>
      <c r="N13" s="29"/>
      <c r="P13" s="5" t="s">
        <v>100</v>
      </c>
      <c r="Q13" s="6">
        <f>R13+1</f>
        <v>46141</v>
      </c>
      <c r="R13" s="6">
        <v>46140</v>
      </c>
      <c r="S13" s="29"/>
    </row>
    <row r="14" spans="1:19" ht="12.5" x14ac:dyDescent="0.25">
      <c r="A14" s="5" t="s">
        <v>101</v>
      </c>
      <c r="B14" s="15"/>
      <c r="C14" s="6" t="s">
        <v>96</v>
      </c>
      <c r="D14" s="6" t="s">
        <v>96</v>
      </c>
      <c r="E14" s="6" t="s">
        <v>96</v>
      </c>
      <c r="F14" s="6"/>
      <c r="G14" s="15"/>
      <c r="H14" s="6"/>
      <c r="I14" s="15"/>
      <c r="J14" s="6">
        <v>45359</v>
      </c>
      <c r="K14" s="15"/>
      <c r="L14" s="6"/>
      <c r="M14" s="6"/>
      <c r="N14" s="29"/>
      <c r="P14" s="5" t="s">
        <v>101</v>
      </c>
      <c r="Q14" s="6"/>
      <c r="R14" s="6"/>
      <c r="S14" s="29"/>
    </row>
    <row r="15" spans="1:19" ht="12.5" x14ac:dyDescent="0.25">
      <c r="A15" s="5" t="s">
        <v>69</v>
      </c>
      <c r="B15" s="15">
        <v>14</v>
      </c>
      <c r="C15" s="6">
        <f>D15</f>
        <v>46107</v>
      </c>
      <c r="D15" s="6">
        <f>D13+14</f>
        <v>46107</v>
      </c>
      <c r="E15" s="6">
        <f>D15</f>
        <v>46107</v>
      </c>
      <c r="F15" s="6"/>
      <c r="G15" s="15">
        <v>17</v>
      </c>
      <c r="H15" s="6">
        <f>H11+17</f>
        <v>46065</v>
      </c>
      <c r="I15" s="15"/>
      <c r="J15" s="6">
        <f>D15</f>
        <v>46107</v>
      </c>
      <c r="K15" s="15">
        <v>14</v>
      </c>
      <c r="L15" s="7"/>
      <c r="M15" s="7"/>
      <c r="N15" s="61"/>
      <c r="P15" s="5" t="s">
        <v>69</v>
      </c>
      <c r="Q15" s="7"/>
      <c r="R15" s="7"/>
      <c r="S15" s="61"/>
    </row>
    <row r="16" spans="1:19" ht="12.5" x14ac:dyDescent="0.25">
      <c r="A16" s="1"/>
      <c r="B16" s="30"/>
      <c r="C16" s="19"/>
      <c r="D16" s="19"/>
      <c r="E16" s="19"/>
      <c r="F16" s="19"/>
      <c r="G16" s="19"/>
      <c r="H16" s="19"/>
      <c r="I16" s="19"/>
      <c r="J16" s="19"/>
      <c r="K16" s="30"/>
      <c r="L16" s="2"/>
      <c r="M16" s="2"/>
      <c r="P16" s="1"/>
      <c r="Q16" s="2"/>
      <c r="R16" s="2"/>
    </row>
    <row r="17" spans="1:19" ht="13" x14ac:dyDescent="0.3">
      <c r="A17" s="3" t="s">
        <v>102</v>
      </c>
      <c r="B17" s="10"/>
      <c r="C17" s="13" t="s">
        <v>87</v>
      </c>
      <c r="D17" s="13" t="s">
        <v>88</v>
      </c>
      <c r="E17" s="13" t="s">
        <v>89</v>
      </c>
      <c r="F17" s="13"/>
      <c r="G17" s="10"/>
      <c r="H17" s="10" t="s">
        <v>90</v>
      </c>
      <c r="I17" s="10"/>
      <c r="J17" s="28" t="s">
        <v>103</v>
      </c>
      <c r="K17" s="10"/>
      <c r="L17" s="14" t="s">
        <v>119</v>
      </c>
      <c r="M17" s="14" t="s">
        <v>125</v>
      </c>
      <c r="N17" s="14" t="s">
        <v>120</v>
      </c>
      <c r="P17" s="4"/>
      <c r="Q17" s="90"/>
      <c r="R17" s="90"/>
      <c r="S17" s="90"/>
    </row>
    <row r="18" spans="1:19" ht="12.5" x14ac:dyDescent="0.25">
      <c r="A18" s="5" t="s">
        <v>24</v>
      </c>
      <c r="B18" s="15">
        <v>-28</v>
      </c>
      <c r="C18" s="6">
        <f>C19-28</f>
        <v>46083</v>
      </c>
      <c r="D18" s="6">
        <f>C18</f>
        <v>46083</v>
      </c>
      <c r="E18" s="6">
        <f>C18</f>
        <v>46083</v>
      </c>
      <c r="F18" s="6"/>
      <c r="G18" s="15">
        <v>-28</v>
      </c>
      <c r="H18" s="6">
        <f>H19-28</f>
        <v>46068</v>
      </c>
      <c r="I18" s="15">
        <v>-28</v>
      </c>
      <c r="J18" s="6">
        <f>J19-28</f>
        <v>46062</v>
      </c>
      <c r="K18" s="15">
        <v>-119</v>
      </c>
      <c r="L18" s="31"/>
      <c r="M18" s="32"/>
      <c r="N18" s="32"/>
      <c r="P18" s="1"/>
      <c r="Q18" s="19"/>
      <c r="R18" s="2"/>
      <c r="S18" s="2"/>
    </row>
    <row r="19" spans="1:19" ht="12.5" x14ac:dyDescent="0.25">
      <c r="A19" s="5" t="s">
        <v>63</v>
      </c>
      <c r="B19" s="15">
        <v>-4</v>
      </c>
      <c r="C19" s="6">
        <f>C20-4</f>
        <v>46111</v>
      </c>
      <c r="D19" s="6">
        <f>C19</f>
        <v>46111</v>
      </c>
      <c r="E19" s="6">
        <f>C19</f>
        <v>46111</v>
      </c>
      <c r="F19" s="6"/>
      <c r="G19" s="15">
        <v>-14</v>
      </c>
      <c r="H19" s="6">
        <f>H21-14</f>
        <v>46096</v>
      </c>
      <c r="I19" s="15">
        <v>-4</v>
      </c>
      <c r="J19" s="6">
        <f>J20-4</f>
        <v>46090</v>
      </c>
      <c r="K19" s="15">
        <v>-91</v>
      </c>
      <c r="L19" s="31"/>
      <c r="M19" s="31"/>
      <c r="N19" s="31"/>
      <c r="P19" s="1"/>
      <c r="Q19" s="19"/>
      <c r="R19" s="19"/>
      <c r="S19" s="19"/>
    </row>
    <row r="20" spans="1:19" ht="13" x14ac:dyDescent="0.3">
      <c r="A20" s="5" t="s">
        <v>92</v>
      </c>
      <c r="B20" s="15">
        <v>-3</v>
      </c>
      <c r="C20" s="29">
        <f>C21-3</f>
        <v>46115</v>
      </c>
      <c r="D20" s="6">
        <f>C20</f>
        <v>46115</v>
      </c>
      <c r="E20" s="6">
        <f>C20</f>
        <v>46115</v>
      </c>
      <c r="F20" s="6"/>
      <c r="G20" s="15">
        <v>-7</v>
      </c>
      <c r="H20" s="6">
        <f>H21-7</f>
        <v>46103</v>
      </c>
      <c r="I20" s="15">
        <v>-3</v>
      </c>
      <c r="J20" s="6">
        <f>J21-3</f>
        <v>46094</v>
      </c>
      <c r="K20" s="15">
        <v>-86</v>
      </c>
      <c r="L20" s="32"/>
      <c r="M20" s="32"/>
      <c r="N20" s="32"/>
      <c r="P20" s="91" t="s">
        <v>102</v>
      </c>
      <c r="Q20" s="92" t="s">
        <v>119</v>
      </c>
      <c r="R20" s="92" t="s">
        <v>125</v>
      </c>
      <c r="S20" s="92" t="s">
        <v>120</v>
      </c>
    </row>
    <row r="21" spans="1:19" ht="12.5" x14ac:dyDescent="0.25">
      <c r="A21" s="5" t="s">
        <v>29</v>
      </c>
      <c r="B21" s="15">
        <v>-63</v>
      </c>
      <c r="C21" s="6">
        <f>C27-64</f>
        <v>46118</v>
      </c>
      <c r="D21" s="6">
        <f>C21</f>
        <v>46118</v>
      </c>
      <c r="E21" s="6">
        <f>C21</f>
        <v>46118</v>
      </c>
      <c r="F21" s="6"/>
      <c r="G21" s="15">
        <v>-47</v>
      </c>
      <c r="H21" s="6">
        <f>H24-47</f>
        <v>46110</v>
      </c>
      <c r="I21" s="15">
        <v>-53</v>
      </c>
      <c r="J21" s="6">
        <f>J24-53</f>
        <v>46097</v>
      </c>
      <c r="K21" s="15">
        <v>-84</v>
      </c>
      <c r="L21" s="32"/>
      <c r="M21" s="32"/>
      <c r="N21" s="32"/>
      <c r="P21" s="93" t="s">
        <v>24</v>
      </c>
      <c r="Q21" s="94"/>
      <c r="R21" s="94">
        <f>R22-28</f>
        <v>46097</v>
      </c>
      <c r="S21" s="95"/>
    </row>
    <row r="22" spans="1:19" ht="12.5" x14ac:dyDescent="0.25">
      <c r="A22" s="5" t="s">
        <v>93</v>
      </c>
      <c r="B22" s="15"/>
      <c r="C22" s="6"/>
      <c r="D22" s="6"/>
      <c r="E22" s="6"/>
      <c r="F22" s="6"/>
      <c r="G22" s="15"/>
      <c r="H22" s="6"/>
      <c r="I22" s="15"/>
      <c r="J22" s="7"/>
      <c r="K22" s="15">
        <v>-14</v>
      </c>
      <c r="L22" s="32"/>
      <c r="M22" s="32"/>
      <c r="N22" s="32"/>
      <c r="P22" s="5" t="s">
        <v>63</v>
      </c>
      <c r="Q22" s="6"/>
      <c r="R22" s="6">
        <f>R23-4</f>
        <v>46125</v>
      </c>
      <c r="S22" s="59"/>
    </row>
    <row r="23" spans="1:19" ht="12.5" x14ac:dyDescent="0.25">
      <c r="A23" s="5" t="s">
        <v>94</v>
      </c>
      <c r="B23" s="15"/>
      <c r="C23" s="6" t="s">
        <v>95</v>
      </c>
      <c r="D23" s="6" t="s">
        <v>96</v>
      </c>
      <c r="E23" s="6" t="s">
        <v>95</v>
      </c>
      <c r="F23" s="6"/>
      <c r="G23" s="15"/>
      <c r="H23" s="6"/>
      <c r="I23" s="15"/>
      <c r="J23" s="6" t="s">
        <v>96</v>
      </c>
      <c r="K23" s="15"/>
      <c r="L23" s="32"/>
      <c r="M23" s="32"/>
      <c r="N23" s="32"/>
      <c r="P23" s="5" t="s">
        <v>92</v>
      </c>
      <c r="Q23" s="7"/>
      <c r="R23" s="6">
        <f>R24-3</f>
        <v>46129</v>
      </c>
      <c r="S23" s="59"/>
    </row>
    <row r="24" spans="1:19" ht="12.5" x14ac:dyDescent="0.25">
      <c r="A24" s="5" t="s">
        <v>104</v>
      </c>
      <c r="B24" s="15"/>
      <c r="C24" s="6" t="s">
        <v>96</v>
      </c>
      <c r="D24" s="6" t="s">
        <v>96</v>
      </c>
      <c r="E24" s="6" t="s">
        <v>96</v>
      </c>
      <c r="F24" s="6"/>
      <c r="G24" s="15">
        <v>-17</v>
      </c>
      <c r="H24" s="6">
        <f>H25-17</f>
        <v>46157</v>
      </c>
      <c r="I24" s="15">
        <v>-10</v>
      </c>
      <c r="J24" s="6">
        <f>J25-10</f>
        <v>46150</v>
      </c>
      <c r="K24" s="15"/>
      <c r="L24" s="32"/>
      <c r="M24" s="32"/>
      <c r="N24" s="32"/>
      <c r="P24" s="5" t="s">
        <v>29</v>
      </c>
      <c r="Q24" s="7"/>
      <c r="R24" s="6">
        <f>R25-81</f>
        <v>46132</v>
      </c>
      <c r="S24" s="59"/>
    </row>
    <row r="25" spans="1:19" ht="12.5" x14ac:dyDescent="0.25">
      <c r="A25" s="5" t="s">
        <v>98</v>
      </c>
      <c r="B25" s="15">
        <v>0</v>
      </c>
      <c r="C25" s="6" t="s">
        <v>96</v>
      </c>
      <c r="D25" s="6" t="s">
        <v>96</v>
      </c>
      <c r="E25" s="6" t="s">
        <v>96</v>
      </c>
      <c r="F25" s="6"/>
      <c r="G25" s="15"/>
      <c r="H25" s="6">
        <v>46174</v>
      </c>
      <c r="I25" s="33">
        <v>-24</v>
      </c>
      <c r="J25" s="6">
        <f>D27-24</f>
        <v>46160</v>
      </c>
      <c r="K25" s="15">
        <v>0</v>
      </c>
      <c r="L25" s="31"/>
      <c r="M25" s="31"/>
      <c r="N25" s="31"/>
      <c r="P25" s="5" t="s">
        <v>127</v>
      </c>
      <c r="Q25" s="7"/>
      <c r="R25" s="6">
        <f>R30-18</f>
        <v>46213</v>
      </c>
      <c r="S25" s="59"/>
    </row>
    <row r="26" spans="1:19" ht="12.5" x14ac:dyDescent="0.25">
      <c r="A26" s="5" t="s">
        <v>99</v>
      </c>
      <c r="B26" s="15"/>
      <c r="C26" s="6">
        <f>C27</f>
        <v>46182</v>
      </c>
      <c r="D26" s="6">
        <f>D27</f>
        <v>46184</v>
      </c>
      <c r="E26" s="6" t="s">
        <v>96</v>
      </c>
      <c r="F26" s="6"/>
      <c r="G26" s="15"/>
      <c r="H26" s="6"/>
      <c r="I26" s="15"/>
      <c r="J26" s="6" t="s">
        <v>96</v>
      </c>
      <c r="K26" s="15"/>
      <c r="L26" s="32"/>
      <c r="M26" s="32"/>
      <c r="N26" s="32"/>
      <c r="P26" s="5" t="s">
        <v>94</v>
      </c>
      <c r="Q26" s="6" t="s">
        <v>96</v>
      </c>
      <c r="R26" s="6" t="s">
        <v>96</v>
      </c>
      <c r="S26" s="59"/>
    </row>
    <row r="27" spans="1:19" ht="12.5" x14ac:dyDescent="0.25">
      <c r="A27" s="5" t="s">
        <v>100</v>
      </c>
      <c r="B27" s="15"/>
      <c r="C27" s="6">
        <v>46182</v>
      </c>
      <c r="D27" s="6">
        <v>46184</v>
      </c>
      <c r="E27" s="6">
        <v>46183</v>
      </c>
      <c r="F27" s="6"/>
      <c r="G27" s="15"/>
      <c r="H27" s="6"/>
      <c r="I27" s="15"/>
      <c r="J27" s="6" t="s">
        <v>96</v>
      </c>
      <c r="K27" s="15"/>
      <c r="L27" s="32"/>
      <c r="M27" s="32"/>
      <c r="N27" s="32"/>
      <c r="P27" s="5" t="s">
        <v>104</v>
      </c>
      <c r="Q27" s="6" t="s">
        <v>96</v>
      </c>
      <c r="R27" s="6" t="s">
        <v>96</v>
      </c>
      <c r="S27" s="59"/>
    </row>
    <row r="28" spans="1:19" ht="12.5" x14ac:dyDescent="0.25">
      <c r="A28" s="5" t="s">
        <v>101</v>
      </c>
      <c r="B28" s="15"/>
      <c r="C28" s="6" t="s">
        <v>96</v>
      </c>
      <c r="D28" s="6" t="s">
        <v>96</v>
      </c>
      <c r="E28" s="6" t="s">
        <v>96</v>
      </c>
      <c r="F28" s="6"/>
      <c r="G28" s="15"/>
      <c r="H28" s="6"/>
      <c r="I28" s="15"/>
      <c r="J28" s="6"/>
      <c r="K28" s="15"/>
      <c r="L28" s="31"/>
      <c r="M28" s="31"/>
      <c r="N28" s="31"/>
      <c r="P28" s="5" t="s">
        <v>98</v>
      </c>
      <c r="Q28" s="6" t="s">
        <v>96</v>
      </c>
      <c r="R28" s="6" t="s">
        <v>96</v>
      </c>
      <c r="S28" s="59"/>
    </row>
    <row r="29" spans="1:19" ht="12.5" x14ac:dyDescent="0.25">
      <c r="A29" s="5" t="s">
        <v>69</v>
      </c>
      <c r="B29" s="15">
        <v>14</v>
      </c>
      <c r="C29" s="6">
        <f>D29</f>
        <v>46198</v>
      </c>
      <c r="D29" s="6">
        <f>D27+14</f>
        <v>46198</v>
      </c>
      <c r="E29" s="6">
        <f>D29</f>
        <v>46198</v>
      </c>
      <c r="F29" s="6"/>
      <c r="G29" s="15">
        <v>17</v>
      </c>
      <c r="H29" s="6">
        <f>H25+17</f>
        <v>46191</v>
      </c>
      <c r="I29" s="15"/>
      <c r="J29" s="6">
        <v>46198</v>
      </c>
      <c r="K29" s="15">
        <v>14</v>
      </c>
      <c r="L29" s="32"/>
      <c r="M29" s="32"/>
      <c r="N29" s="32"/>
      <c r="P29" s="60" t="s">
        <v>133</v>
      </c>
      <c r="Q29" s="7"/>
      <c r="R29" s="6">
        <f>R30-4</f>
        <v>46227</v>
      </c>
      <c r="S29" s="59"/>
    </row>
    <row r="30" spans="1:19" ht="12.5" x14ac:dyDescent="0.25">
      <c r="A30" s="1"/>
      <c r="B30" s="30"/>
      <c r="C30" s="19"/>
      <c r="D30" s="19"/>
      <c r="E30" s="19"/>
      <c r="F30" s="19"/>
      <c r="G30" s="19"/>
      <c r="H30" s="19"/>
      <c r="I30" s="19"/>
      <c r="J30" s="19"/>
      <c r="K30" s="30"/>
      <c r="L30" s="2"/>
      <c r="M30" s="2"/>
      <c r="P30" s="5" t="s">
        <v>129</v>
      </c>
      <c r="Q30" s="6">
        <f>R30+1</f>
        <v>46232</v>
      </c>
      <c r="R30" s="6">
        <v>46231</v>
      </c>
      <c r="S30" s="59"/>
    </row>
    <row r="31" spans="1:19" ht="13" x14ac:dyDescent="0.3">
      <c r="A31" s="3" t="s">
        <v>105</v>
      </c>
      <c r="B31" s="10"/>
      <c r="C31" s="13" t="s">
        <v>87</v>
      </c>
      <c r="D31" s="13" t="s">
        <v>88</v>
      </c>
      <c r="E31" s="13" t="s">
        <v>89</v>
      </c>
      <c r="F31" s="13"/>
      <c r="G31" s="10"/>
      <c r="H31" s="10" t="s">
        <v>90</v>
      </c>
      <c r="I31" s="10"/>
      <c r="J31" s="28" t="s">
        <v>103</v>
      </c>
      <c r="K31" s="10"/>
      <c r="L31" s="14" t="s">
        <v>119</v>
      </c>
      <c r="M31" s="14" t="s">
        <v>125</v>
      </c>
      <c r="N31" s="14" t="s">
        <v>120</v>
      </c>
      <c r="P31" s="5" t="s">
        <v>101</v>
      </c>
      <c r="Q31" s="6"/>
      <c r="R31" s="6"/>
      <c r="S31" s="59"/>
    </row>
    <row r="32" spans="1:19" ht="12.5" x14ac:dyDescent="0.25">
      <c r="A32" s="5" t="s">
        <v>24</v>
      </c>
      <c r="B32" s="15">
        <v>-28</v>
      </c>
      <c r="C32" s="6">
        <f>C33-28</f>
        <v>46174</v>
      </c>
      <c r="D32" s="6">
        <f>C32</f>
        <v>46174</v>
      </c>
      <c r="E32" s="6">
        <f>C32</f>
        <v>46174</v>
      </c>
      <c r="F32" s="6"/>
      <c r="G32" s="16"/>
      <c r="H32" s="16"/>
      <c r="I32" s="16">
        <v>-28</v>
      </c>
      <c r="J32" s="6">
        <f>J33-28</f>
        <v>46153</v>
      </c>
      <c r="K32" s="15">
        <v>-28</v>
      </c>
      <c r="L32" s="6"/>
      <c r="M32" s="6">
        <f>M33-28</f>
        <v>46097</v>
      </c>
      <c r="N32" s="59"/>
      <c r="P32" s="5" t="s">
        <v>69</v>
      </c>
      <c r="Q32" s="7"/>
      <c r="R32" s="7"/>
      <c r="S32" s="59"/>
    </row>
    <row r="33" spans="1:19" ht="12.5" x14ac:dyDescent="0.25">
      <c r="A33" s="5" t="s">
        <v>63</v>
      </c>
      <c r="B33" s="15">
        <v>-4</v>
      </c>
      <c r="C33" s="6">
        <f>C34-4</f>
        <v>46202</v>
      </c>
      <c r="D33" s="6">
        <f>C33</f>
        <v>46202</v>
      </c>
      <c r="E33" s="6">
        <f>C33</f>
        <v>46202</v>
      </c>
      <c r="F33" s="6"/>
      <c r="G33" s="16"/>
      <c r="H33" s="16"/>
      <c r="I33" s="16">
        <v>-4</v>
      </c>
      <c r="J33" s="6">
        <f>J34-4</f>
        <v>46181</v>
      </c>
      <c r="K33" s="15">
        <v>-4</v>
      </c>
      <c r="L33" s="6"/>
      <c r="M33" s="6">
        <f>M34-4</f>
        <v>46125</v>
      </c>
      <c r="N33" s="59"/>
    </row>
    <row r="34" spans="1:19" ht="12.5" x14ac:dyDescent="0.25">
      <c r="A34" s="5" t="s">
        <v>92</v>
      </c>
      <c r="B34" s="15">
        <v>-3</v>
      </c>
      <c r="C34" s="29">
        <f>C35-3</f>
        <v>46206</v>
      </c>
      <c r="D34" s="6">
        <f>C34</f>
        <v>46206</v>
      </c>
      <c r="E34" s="6">
        <f>C34</f>
        <v>46206</v>
      </c>
      <c r="F34" s="6"/>
      <c r="G34" s="16"/>
      <c r="H34" s="16"/>
      <c r="I34" s="16">
        <v>-3</v>
      </c>
      <c r="J34" s="6">
        <f>J35-3</f>
        <v>46185</v>
      </c>
      <c r="K34" s="15">
        <v>-3</v>
      </c>
      <c r="L34" s="7"/>
      <c r="M34" s="6">
        <f>M35-3</f>
        <v>46129</v>
      </c>
      <c r="N34" s="59"/>
    </row>
    <row r="35" spans="1:19" ht="12.5" x14ac:dyDescent="0.25">
      <c r="A35" s="5" t="s">
        <v>29</v>
      </c>
      <c r="B35" s="15">
        <v>-63</v>
      </c>
      <c r="C35" s="6">
        <f>C41-64</f>
        <v>46209</v>
      </c>
      <c r="D35" s="6">
        <f>C35</f>
        <v>46209</v>
      </c>
      <c r="E35" s="6">
        <f>C35</f>
        <v>46209</v>
      </c>
      <c r="F35" s="6"/>
      <c r="G35" s="16"/>
      <c r="H35" s="16"/>
      <c r="I35" s="16">
        <v>-53</v>
      </c>
      <c r="J35" s="6">
        <f>J38-53</f>
        <v>46188</v>
      </c>
      <c r="K35" s="15">
        <v>-81</v>
      </c>
      <c r="L35" s="7"/>
      <c r="M35" s="6">
        <f>M36-81</f>
        <v>46132</v>
      </c>
      <c r="N35" s="59"/>
    </row>
    <row r="36" spans="1:19" ht="12.5" x14ac:dyDescent="0.25">
      <c r="A36" s="5" t="s">
        <v>127</v>
      </c>
      <c r="B36" s="15"/>
      <c r="C36" s="6"/>
      <c r="D36" s="6"/>
      <c r="E36" s="6"/>
      <c r="F36" s="6"/>
      <c r="G36" s="16"/>
      <c r="H36" s="16"/>
      <c r="I36" s="16"/>
      <c r="J36" s="7"/>
      <c r="K36" s="15">
        <v>-14</v>
      </c>
      <c r="L36" s="7"/>
      <c r="M36" s="6">
        <f>M41-18</f>
        <v>46213</v>
      </c>
      <c r="N36" s="59"/>
    </row>
    <row r="37" spans="1:19" ht="13" x14ac:dyDescent="0.3">
      <c r="A37" s="5" t="s">
        <v>94</v>
      </c>
      <c r="B37" s="15"/>
      <c r="C37" s="6" t="s">
        <v>95</v>
      </c>
      <c r="D37" s="6" t="s">
        <v>96</v>
      </c>
      <c r="E37" s="6" t="s">
        <v>95</v>
      </c>
      <c r="F37" s="6"/>
      <c r="G37" s="16"/>
      <c r="H37" s="16"/>
      <c r="I37" s="16"/>
      <c r="J37" s="6" t="s">
        <v>96</v>
      </c>
      <c r="K37" s="15"/>
      <c r="L37" s="6" t="s">
        <v>96</v>
      </c>
      <c r="M37" s="6" t="s">
        <v>96</v>
      </c>
      <c r="N37" s="59"/>
      <c r="P37" s="3" t="s">
        <v>105</v>
      </c>
      <c r="Q37" s="14" t="s">
        <v>119</v>
      </c>
      <c r="R37" s="14" t="s">
        <v>125</v>
      </c>
      <c r="S37" s="14" t="s">
        <v>120</v>
      </c>
    </row>
    <row r="38" spans="1:19" ht="12.5" x14ac:dyDescent="0.25">
      <c r="A38" s="5" t="s">
        <v>104</v>
      </c>
      <c r="B38" s="15"/>
      <c r="C38" s="6" t="s">
        <v>96</v>
      </c>
      <c r="D38" s="6" t="s">
        <v>96</v>
      </c>
      <c r="E38" s="6" t="s">
        <v>96</v>
      </c>
      <c r="F38" s="6"/>
      <c r="G38" s="16"/>
      <c r="H38" s="16"/>
      <c r="I38" s="16">
        <v>-10</v>
      </c>
      <c r="J38" s="6">
        <f>J39-10</f>
        <v>46241</v>
      </c>
      <c r="K38" s="15"/>
      <c r="L38" s="6" t="s">
        <v>96</v>
      </c>
      <c r="M38" s="6" t="s">
        <v>96</v>
      </c>
      <c r="N38" s="59"/>
      <c r="P38" s="5" t="s">
        <v>24</v>
      </c>
      <c r="Q38" s="6"/>
      <c r="R38" s="6">
        <f>R39-28</f>
        <v>46230</v>
      </c>
      <c r="S38" s="59"/>
    </row>
    <row r="39" spans="1:19" ht="12.5" x14ac:dyDescent="0.25">
      <c r="A39" s="5" t="s">
        <v>98</v>
      </c>
      <c r="B39" s="15">
        <v>0</v>
      </c>
      <c r="C39" s="6" t="s">
        <v>96</v>
      </c>
      <c r="D39" s="6" t="s">
        <v>96</v>
      </c>
      <c r="E39" s="6" t="s">
        <v>96</v>
      </c>
      <c r="F39" s="6"/>
      <c r="G39" s="16"/>
      <c r="H39" s="16"/>
      <c r="I39" s="16">
        <v>-24</v>
      </c>
      <c r="J39" s="6">
        <f>D41-24</f>
        <v>46251</v>
      </c>
      <c r="K39" s="15">
        <v>0</v>
      </c>
      <c r="L39" s="6" t="s">
        <v>96</v>
      </c>
      <c r="M39" s="6" t="s">
        <v>96</v>
      </c>
      <c r="N39" s="59"/>
      <c r="P39" s="5" t="s">
        <v>63</v>
      </c>
      <c r="Q39" s="6"/>
      <c r="R39" s="6">
        <f>R40-4</f>
        <v>46258</v>
      </c>
      <c r="S39" s="59"/>
    </row>
    <row r="40" spans="1:19" ht="25" x14ac:dyDescent="0.25">
      <c r="A40" s="60" t="s">
        <v>128</v>
      </c>
      <c r="B40" s="15"/>
      <c r="C40" s="6">
        <f>C41</f>
        <v>46273</v>
      </c>
      <c r="D40" s="6">
        <f>D41</f>
        <v>46275</v>
      </c>
      <c r="E40" s="6" t="s">
        <v>96</v>
      </c>
      <c r="F40" s="6"/>
      <c r="G40" s="16"/>
      <c r="H40" s="16"/>
      <c r="I40" s="16"/>
      <c r="J40" s="6" t="s">
        <v>96</v>
      </c>
      <c r="K40" s="15"/>
      <c r="L40" s="7"/>
      <c r="M40" s="6">
        <f>M41-4</f>
        <v>46227</v>
      </c>
      <c r="N40" s="59"/>
      <c r="P40" s="5" t="s">
        <v>92</v>
      </c>
      <c r="Q40" s="7"/>
      <c r="R40" s="6">
        <f>R41-3</f>
        <v>46262</v>
      </c>
      <c r="S40" s="59"/>
    </row>
    <row r="41" spans="1:19" ht="12.5" x14ac:dyDescent="0.25">
      <c r="A41" s="5" t="s">
        <v>129</v>
      </c>
      <c r="B41" s="15"/>
      <c r="C41" s="6">
        <v>46273</v>
      </c>
      <c r="D41" s="6">
        <v>46275</v>
      </c>
      <c r="E41" s="6">
        <v>46274</v>
      </c>
      <c r="F41" s="6"/>
      <c r="G41" s="16"/>
      <c r="H41" s="16"/>
      <c r="I41" s="16"/>
      <c r="J41" s="6" t="s">
        <v>96</v>
      </c>
      <c r="K41" s="15"/>
      <c r="L41" s="6">
        <f>M41+1</f>
        <v>46232</v>
      </c>
      <c r="M41" s="6">
        <v>46231</v>
      </c>
      <c r="N41" s="59"/>
      <c r="P41" s="5" t="s">
        <v>29</v>
      </c>
      <c r="Q41" s="7"/>
      <c r="R41" s="6">
        <f>R42-81</f>
        <v>46265</v>
      </c>
      <c r="S41" s="59"/>
    </row>
    <row r="42" spans="1:19" ht="12.5" x14ac:dyDescent="0.25">
      <c r="A42" s="5" t="s">
        <v>101</v>
      </c>
      <c r="B42" s="15"/>
      <c r="C42" s="6" t="s">
        <v>96</v>
      </c>
      <c r="D42" s="6" t="s">
        <v>96</v>
      </c>
      <c r="E42" s="6" t="s">
        <v>96</v>
      </c>
      <c r="F42" s="6"/>
      <c r="G42" s="16"/>
      <c r="H42" s="16"/>
      <c r="I42" s="16"/>
      <c r="J42" s="6"/>
      <c r="K42" s="15"/>
      <c r="L42" s="6"/>
      <c r="M42" s="6"/>
      <c r="N42" s="59"/>
      <c r="P42" s="5" t="s">
        <v>93</v>
      </c>
      <c r="Q42" s="7"/>
      <c r="R42" s="6">
        <f>R47-18</f>
        <v>46346</v>
      </c>
      <c r="S42" s="59"/>
    </row>
    <row r="43" spans="1:19" ht="12.5" x14ac:dyDescent="0.25">
      <c r="A43" s="5" t="s">
        <v>69</v>
      </c>
      <c r="B43" s="15">
        <v>14</v>
      </c>
      <c r="C43" s="6">
        <f>D43</f>
        <v>46289</v>
      </c>
      <c r="D43" s="6">
        <f>D41+14</f>
        <v>46289</v>
      </c>
      <c r="E43" s="6">
        <f>D43</f>
        <v>46289</v>
      </c>
      <c r="F43" s="6"/>
      <c r="G43" s="16"/>
      <c r="H43" s="16"/>
      <c r="I43" s="16"/>
      <c r="J43" s="6">
        <v>46289</v>
      </c>
      <c r="K43" s="15">
        <v>14</v>
      </c>
      <c r="L43" s="7"/>
      <c r="M43" s="7"/>
      <c r="N43" s="59"/>
      <c r="P43" s="5" t="s">
        <v>94</v>
      </c>
      <c r="Q43" s="6" t="s">
        <v>96</v>
      </c>
      <c r="R43" s="6" t="s">
        <v>96</v>
      </c>
      <c r="S43" s="59"/>
    </row>
    <row r="44" spans="1:19" ht="12.5" x14ac:dyDescent="0.25">
      <c r="A44" s="1"/>
      <c r="B44" s="30"/>
      <c r="C44" s="19"/>
      <c r="D44" s="19"/>
      <c r="E44" s="19"/>
      <c r="F44" s="19"/>
      <c r="G44" s="19"/>
      <c r="H44" s="19"/>
      <c r="I44" s="19"/>
      <c r="J44" s="19"/>
      <c r="K44" s="30"/>
      <c r="L44" s="2"/>
      <c r="M44" s="2"/>
      <c r="P44" s="5" t="s">
        <v>104</v>
      </c>
      <c r="Q44" s="6" t="s">
        <v>96</v>
      </c>
      <c r="R44" s="6" t="s">
        <v>96</v>
      </c>
      <c r="S44" s="59"/>
    </row>
    <row r="45" spans="1:19" ht="13" x14ac:dyDescent="0.3">
      <c r="A45" s="3" t="s">
        <v>106</v>
      </c>
      <c r="B45" s="10"/>
      <c r="C45" s="13" t="s">
        <v>87</v>
      </c>
      <c r="D45" s="13" t="s">
        <v>88</v>
      </c>
      <c r="E45" s="13" t="s">
        <v>89</v>
      </c>
      <c r="F45" s="13"/>
      <c r="G45" s="10"/>
      <c r="H45" s="10" t="s">
        <v>90</v>
      </c>
      <c r="I45" s="10"/>
      <c r="J45" s="28" t="s">
        <v>103</v>
      </c>
      <c r="K45" s="10"/>
      <c r="L45" s="14" t="s">
        <v>119</v>
      </c>
      <c r="M45" s="14" t="s">
        <v>125</v>
      </c>
      <c r="N45" s="14" t="s">
        <v>120</v>
      </c>
      <c r="P45" s="5" t="s">
        <v>98</v>
      </c>
      <c r="Q45" s="6" t="s">
        <v>96</v>
      </c>
      <c r="R45" s="6" t="s">
        <v>96</v>
      </c>
      <c r="S45" s="59"/>
    </row>
    <row r="46" spans="1:19" ht="12.5" x14ac:dyDescent="0.25">
      <c r="A46" s="5" t="s">
        <v>24</v>
      </c>
      <c r="B46" s="15">
        <v>-28</v>
      </c>
      <c r="C46" s="6">
        <f>C47-28</f>
        <v>46258</v>
      </c>
      <c r="D46" s="6">
        <f>C46</f>
        <v>46258</v>
      </c>
      <c r="E46" s="6">
        <f>C46</f>
        <v>46258</v>
      </c>
      <c r="F46" s="6"/>
      <c r="G46" s="15">
        <v>-28</v>
      </c>
      <c r="H46" s="6">
        <f>H47-28</f>
        <v>46243</v>
      </c>
      <c r="I46" s="15">
        <v>-28</v>
      </c>
      <c r="J46" s="6">
        <f>J47-28</f>
        <v>46237</v>
      </c>
      <c r="K46" s="15">
        <v>-28</v>
      </c>
      <c r="L46" s="6"/>
      <c r="M46" s="6">
        <f>M47-28</f>
        <v>46230</v>
      </c>
      <c r="N46" s="59"/>
      <c r="P46" s="60" t="s">
        <v>133</v>
      </c>
      <c r="Q46" s="7" t="s">
        <v>96</v>
      </c>
      <c r="R46" s="6">
        <f>R47-4</f>
        <v>46360</v>
      </c>
      <c r="S46" s="59"/>
    </row>
    <row r="47" spans="1:19" ht="12.5" x14ac:dyDescent="0.25">
      <c r="A47" s="5" t="s">
        <v>63</v>
      </c>
      <c r="B47" s="15">
        <v>-4</v>
      </c>
      <c r="C47" s="6">
        <f>C48-4</f>
        <v>46286</v>
      </c>
      <c r="D47" s="6">
        <f>C47</f>
        <v>46286</v>
      </c>
      <c r="E47" s="6">
        <f>C47</f>
        <v>46286</v>
      </c>
      <c r="F47" s="6"/>
      <c r="G47" s="15">
        <v>-14</v>
      </c>
      <c r="H47" s="6">
        <f>H49-14</f>
        <v>46271</v>
      </c>
      <c r="I47" s="15">
        <v>-4</v>
      </c>
      <c r="J47" s="6">
        <f>J48-4</f>
        <v>46265</v>
      </c>
      <c r="K47" s="15">
        <v>-4</v>
      </c>
      <c r="L47" s="6"/>
      <c r="M47" s="6">
        <f>M48-4</f>
        <v>46258</v>
      </c>
      <c r="N47" s="59"/>
      <c r="P47" s="5" t="s">
        <v>100</v>
      </c>
      <c r="Q47" s="6">
        <f>R47+1</f>
        <v>46365</v>
      </c>
      <c r="R47" s="6">
        <v>46364</v>
      </c>
      <c r="S47" s="59"/>
    </row>
    <row r="48" spans="1:19" ht="12.5" x14ac:dyDescent="0.25">
      <c r="A48" s="5" t="s">
        <v>92</v>
      </c>
      <c r="B48" s="15">
        <v>-3</v>
      </c>
      <c r="C48" s="29">
        <f>C49-3</f>
        <v>46290</v>
      </c>
      <c r="D48" s="6">
        <f>C48</f>
        <v>46290</v>
      </c>
      <c r="E48" s="6">
        <f>C48</f>
        <v>46290</v>
      </c>
      <c r="F48" s="6"/>
      <c r="G48" s="15">
        <v>-7</v>
      </c>
      <c r="H48" s="6">
        <f>H49-7</f>
        <v>46278</v>
      </c>
      <c r="I48" s="15">
        <v>-3</v>
      </c>
      <c r="J48" s="6">
        <f>J49-3</f>
        <v>46269</v>
      </c>
      <c r="K48" s="15">
        <v>-3</v>
      </c>
      <c r="L48" s="7"/>
      <c r="M48" s="6">
        <f>M49-3</f>
        <v>46262</v>
      </c>
      <c r="N48" s="59"/>
      <c r="P48" s="5" t="s">
        <v>101</v>
      </c>
      <c r="Q48" s="6"/>
      <c r="R48" s="6"/>
      <c r="S48" s="59"/>
    </row>
    <row r="49" spans="1:19" ht="12.5" x14ac:dyDescent="0.25">
      <c r="A49" s="5" t="s">
        <v>29</v>
      </c>
      <c r="B49" s="15">
        <v>-63</v>
      </c>
      <c r="C49" s="6">
        <f>C55-64</f>
        <v>46293</v>
      </c>
      <c r="D49" s="6">
        <f>C49</f>
        <v>46293</v>
      </c>
      <c r="E49" s="6">
        <f>C49</f>
        <v>46293</v>
      </c>
      <c r="F49" s="6"/>
      <c r="G49" s="15">
        <v>-47</v>
      </c>
      <c r="H49" s="6">
        <f>H52-47</f>
        <v>46285</v>
      </c>
      <c r="I49" s="15">
        <v>-53</v>
      </c>
      <c r="J49" s="6">
        <f>J52-53</f>
        <v>46272</v>
      </c>
      <c r="K49" s="15">
        <v>-81</v>
      </c>
      <c r="L49" s="7"/>
      <c r="M49" s="6">
        <f>M50-81</f>
        <v>46265</v>
      </c>
      <c r="N49" s="59"/>
      <c r="P49" s="5" t="s">
        <v>69</v>
      </c>
      <c r="Q49" s="7"/>
      <c r="R49" s="7"/>
      <c r="S49" s="59"/>
    </row>
    <row r="50" spans="1:19" ht="12.5" x14ac:dyDescent="0.25">
      <c r="A50" s="5" t="s">
        <v>93</v>
      </c>
      <c r="B50" s="15"/>
      <c r="C50" s="6"/>
      <c r="D50" s="6"/>
      <c r="E50" s="6"/>
      <c r="F50" s="6"/>
      <c r="G50" s="15"/>
      <c r="H50" s="6"/>
      <c r="I50" s="15"/>
      <c r="J50" s="7"/>
      <c r="K50" s="15">
        <v>-14</v>
      </c>
      <c r="L50" s="7"/>
      <c r="M50" s="6">
        <f>M55-18</f>
        <v>46346</v>
      </c>
      <c r="N50" s="59"/>
    </row>
    <row r="51" spans="1:19" ht="12.5" x14ac:dyDescent="0.25">
      <c r="A51" s="5" t="s">
        <v>94</v>
      </c>
      <c r="B51" s="15"/>
      <c r="C51" s="6" t="s">
        <v>95</v>
      </c>
      <c r="D51" s="6" t="s">
        <v>96</v>
      </c>
      <c r="E51" s="6" t="s">
        <v>95</v>
      </c>
      <c r="F51" s="6"/>
      <c r="G51" s="15"/>
      <c r="H51" s="6"/>
      <c r="I51" s="15"/>
      <c r="J51" s="6" t="s">
        <v>96</v>
      </c>
      <c r="K51" s="15"/>
      <c r="L51" s="6" t="s">
        <v>96</v>
      </c>
      <c r="M51" s="6" t="s">
        <v>96</v>
      </c>
      <c r="N51" s="59"/>
    </row>
    <row r="52" spans="1:19" ht="12.5" x14ac:dyDescent="0.25">
      <c r="A52" s="5" t="s">
        <v>104</v>
      </c>
      <c r="B52" s="15"/>
      <c r="C52" s="6" t="s">
        <v>96</v>
      </c>
      <c r="D52" s="6" t="s">
        <v>96</v>
      </c>
      <c r="E52" s="6" t="s">
        <v>96</v>
      </c>
      <c r="F52" s="6"/>
      <c r="G52" s="15">
        <v>-17</v>
      </c>
      <c r="H52" s="6">
        <f>H53-17</f>
        <v>46332</v>
      </c>
      <c r="I52" s="15">
        <v>-10</v>
      </c>
      <c r="J52" s="6">
        <f>J53-10</f>
        <v>46325</v>
      </c>
      <c r="K52" s="15"/>
      <c r="L52" s="6" t="s">
        <v>96</v>
      </c>
      <c r="M52" s="6" t="s">
        <v>96</v>
      </c>
      <c r="N52" s="59"/>
    </row>
    <row r="53" spans="1:19" ht="12.5" x14ac:dyDescent="0.25">
      <c r="A53" s="5" t="s">
        <v>98</v>
      </c>
      <c r="B53" s="15">
        <v>0</v>
      </c>
      <c r="C53" s="6" t="s">
        <v>96</v>
      </c>
      <c r="D53" s="6" t="s">
        <v>96</v>
      </c>
      <c r="E53" s="6" t="s">
        <v>96</v>
      </c>
      <c r="F53" s="6"/>
      <c r="G53" s="15"/>
      <c r="H53" s="6">
        <v>46349</v>
      </c>
      <c r="I53" s="33">
        <v>-24</v>
      </c>
      <c r="J53" s="6">
        <f>D55-24</f>
        <v>46335</v>
      </c>
      <c r="K53" s="15">
        <v>0</v>
      </c>
      <c r="L53" s="6" t="s">
        <v>96</v>
      </c>
      <c r="M53" s="6" t="s">
        <v>96</v>
      </c>
      <c r="N53" s="59"/>
    </row>
    <row r="54" spans="1:19" ht="12.5" x14ac:dyDescent="0.25">
      <c r="A54" s="5" t="s">
        <v>99</v>
      </c>
      <c r="B54" s="15"/>
      <c r="C54" s="6">
        <f>C55</f>
        <v>46357</v>
      </c>
      <c r="D54" s="6">
        <f>D55</f>
        <v>46359</v>
      </c>
      <c r="E54" s="6" t="s">
        <v>96</v>
      </c>
      <c r="F54" s="6"/>
      <c r="G54" s="15"/>
      <c r="H54" s="6"/>
      <c r="I54" s="15"/>
      <c r="J54" s="6" t="s">
        <v>96</v>
      </c>
      <c r="K54" s="15"/>
      <c r="L54" s="7" t="s">
        <v>96</v>
      </c>
      <c r="M54" s="6">
        <f>M55-4</f>
        <v>46360</v>
      </c>
      <c r="N54" s="59"/>
    </row>
    <row r="55" spans="1:19" ht="12.5" x14ac:dyDescent="0.25">
      <c r="A55" s="5" t="s">
        <v>100</v>
      </c>
      <c r="B55" s="15"/>
      <c r="C55" s="6">
        <v>46357</v>
      </c>
      <c r="D55" s="6">
        <v>46359</v>
      </c>
      <c r="E55" s="6">
        <v>46358</v>
      </c>
      <c r="F55" s="6"/>
      <c r="G55" s="15"/>
      <c r="H55" s="6"/>
      <c r="I55" s="15"/>
      <c r="J55" s="6" t="s">
        <v>96</v>
      </c>
      <c r="K55" s="15"/>
      <c r="L55" s="6">
        <f>M55+1</f>
        <v>46365</v>
      </c>
      <c r="M55" s="6">
        <v>46364</v>
      </c>
      <c r="N55" s="59"/>
    </row>
    <row r="56" spans="1:19" ht="12.5" x14ac:dyDescent="0.25">
      <c r="A56" s="5" t="s">
        <v>101</v>
      </c>
      <c r="B56" s="15"/>
      <c r="C56" s="6" t="s">
        <v>96</v>
      </c>
      <c r="D56" s="6" t="s">
        <v>96</v>
      </c>
      <c r="E56" s="6" t="s">
        <v>96</v>
      </c>
      <c r="F56" s="6"/>
      <c r="G56" s="15"/>
      <c r="H56" s="6"/>
      <c r="I56" s="15"/>
      <c r="J56" s="6"/>
      <c r="K56" s="15"/>
      <c r="L56" s="6"/>
      <c r="M56" s="6"/>
      <c r="N56" s="59"/>
    </row>
    <row r="57" spans="1:19" ht="12.5" x14ac:dyDescent="0.25">
      <c r="A57" s="5" t="s">
        <v>69</v>
      </c>
      <c r="B57" s="15">
        <v>14</v>
      </c>
      <c r="C57" s="6">
        <f>D57</f>
        <v>46373</v>
      </c>
      <c r="D57" s="6">
        <f>D55+14</f>
        <v>46373</v>
      </c>
      <c r="E57" s="6">
        <f>D57</f>
        <v>46373</v>
      </c>
      <c r="F57" s="6"/>
      <c r="G57" s="15">
        <v>17</v>
      </c>
      <c r="H57" s="6">
        <f>H53+17</f>
        <v>46366</v>
      </c>
      <c r="I57" s="15"/>
      <c r="J57" s="6">
        <v>46373</v>
      </c>
      <c r="K57" s="15">
        <v>14</v>
      </c>
      <c r="L57" s="7"/>
      <c r="M57" s="7"/>
      <c r="N57" s="59"/>
    </row>
    <row r="58" spans="1:19" ht="12.5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P58" s="1"/>
      <c r="Q58" s="2"/>
      <c r="R58" s="2"/>
    </row>
    <row r="59" spans="1:19" ht="12.5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P59" s="1"/>
      <c r="Q59" s="2"/>
      <c r="R59" s="2"/>
    </row>
  </sheetData>
  <mergeCells count="7">
    <mergeCell ref="A1:A2"/>
    <mergeCell ref="C1:J1"/>
    <mergeCell ref="L1:M1"/>
    <mergeCell ref="L2:M2"/>
    <mergeCell ref="Q1:R1"/>
    <mergeCell ref="Q2:R2"/>
    <mergeCell ref="P1:P2"/>
  </mergeCells>
  <pageMargins left="0.7" right="0.7" top="0.75" bottom="0.75" header="0.3" footer="0.3"/>
  <pageSetup paperSize="8" scale="6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8F42-7B52-435A-8C56-6D5F51DA5936}">
  <sheetPr>
    <tabColor rgb="FFFF0000"/>
    <pageSetUpPr fitToPage="1"/>
  </sheetPr>
  <dimension ref="A1:N59"/>
  <sheetViews>
    <sheetView topLeftCell="N1" workbookViewId="0">
      <selection activeCell="N4" sqref="N4:N15"/>
    </sheetView>
  </sheetViews>
  <sheetFormatPr defaultRowHeight="12.5" x14ac:dyDescent="0.25"/>
  <cols>
    <col min="1" max="1" width="43.54296875" bestFit="1" customWidth="1"/>
    <col min="2" max="2" width="4.54296875" bestFit="1" customWidth="1"/>
    <col min="3" max="3" width="12.54296875" bestFit="1" customWidth="1"/>
    <col min="4" max="4" width="10.453125" bestFit="1" customWidth="1"/>
    <col min="5" max="5" width="12.54296875" bestFit="1" customWidth="1"/>
    <col min="6" max="6" width="2.54296875" customWidth="1"/>
    <col min="7" max="7" width="6" bestFit="1" customWidth="1"/>
    <col min="8" max="8" width="10.54296875" customWidth="1"/>
    <col min="9" max="9" width="9.453125" customWidth="1"/>
    <col min="10" max="10" width="14.453125" customWidth="1"/>
    <col min="11" max="11" width="4.54296875" bestFit="1" customWidth="1"/>
    <col min="12" max="12" width="10.453125" bestFit="1" customWidth="1"/>
    <col min="13" max="13" width="11" bestFit="1" customWidth="1"/>
  </cols>
  <sheetData>
    <row r="1" spans="1:14" ht="13" x14ac:dyDescent="0.25">
      <c r="A1" s="321" t="s">
        <v>134</v>
      </c>
      <c r="B1" s="10"/>
      <c r="C1" s="322" t="s">
        <v>82</v>
      </c>
      <c r="D1" s="330"/>
      <c r="E1" s="330"/>
      <c r="F1" s="330"/>
      <c r="G1" s="330"/>
      <c r="H1" s="330"/>
      <c r="I1" s="330"/>
      <c r="J1" s="330"/>
      <c r="K1" s="10"/>
      <c r="L1" s="331" t="s">
        <v>109</v>
      </c>
      <c r="M1" s="332"/>
    </row>
    <row r="2" spans="1:14" ht="13" x14ac:dyDescent="0.25">
      <c r="A2" s="329"/>
      <c r="B2" s="10"/>
      <c r="C2" s="11" t="s">
        <v>83</v>
      </c>
      <c r="D2" s="11" t="s">
        <v>84</v>
      </c>
      <c r="E2" s="11" t="s">
        <v>84</v>
      </c>
      <c r="F2" s="11"/>
      <c r="G2" s="10"/>
      <c r="H2" s="11" t="s">
        <v>84</v>
      </c>
      <c r="I2" s="10"/>
      <c r="J2" s="11" t="s">
        <v>85</v>
      </c>
      <c r="K2" s="10"/>
      <c r="L2" s="333" t="s">
        <v>132</v>
      </c>
      <c r="M2" s="334"/>
    </row>
    <row r="3" spans="1:14" ht="52" x14ac:dyDescent="0.3">
      <c r="A3" s="3" t="s">
        <v>86</v>
      </c>
      <c r="B3" s="10"/>
      <c r="C3" s="13" t="s">
        <v>87</v>
      </c>
      <c r="D3" s="13" t="s">
        <v>88</v>
      </c>
      <c r="E3" s="13" t="s">
        <v>89</v>
      </c>
      <c r="F3" s="13"/>
      <c r="G3" s="10"/>
      <c r="H3" s="13" t="s">
        <v>90</v>
      </c>
      <c r="I3" s="10"/>
      <c r="J3" s="28" t="s">
        <v>91</v>
      </c>
      <c r="K3" s="10"/>
      <c r="L3" s="14" t="s">
        <v>119</v>
      </c>
      <c r="M3" s="14" t="s">
        <v>125</v>
      </c>
      <c r="N3" s="14" t="s">
        <v>120</v>
      </c>
    </row>
    <row r="4" spans="1:14" x14ac:dyDescent="0.25">
      <c r="A4" s="5" t="s">
        <v>24</v>
      </c>
      <c r="B4" s="15">
        <v>-28</v>
      </c>
      <c r="C4" s="6">
        <f>C5-28</f>
        <v>46356</v>
      </c>
      <c r="D4" s="6">
        <f>C4</f>
        <v>46356</v>
      </c>
      <c r="E4" s="6">
        <f>C4</f>
        <v>46356</v>
      </c>
      <c r="F4" s="6"/>
      <c r="G4" s="15">
        <v>-28</v>
      </c>
      <c r="H4" s="36">
        <f>H5-28</f>
        <v>46306</v>
      </c>
      <c r="I4" s="15">
        <v>-28</v>
      </c>
      <c r="J4" s="6">
        <f>J5-28</f>
        <v>46335</v>
      </c>
      <c r="K4" s="15">
        <v>-119</v>
      </c>
      <c r="L4" s="6"/>
      <c r="M4" s="6">
        <f>M5-28</f>
        <v>46370</v>
      </c>
      <c r="N4" s="61"/>
    </row>
    <row r="5" spans="1:14" x14ac:dyDescent="0.25">
      <c r="A5" s="5" t="s">
        <v>63</v>
      </c>
      <c r="B5" s="15">
        <v>-4</v>
      </c>
      <c r="C5" s="6">
        <f>C6-4</f>
        <v>46384</v>
      </c>
      <c r="D5" s="6">
        <f>C5</f>
        <v>46384</v>
      </c>
      <c r="E5" s="6">
        <f>C5</f>
        <v>46384</v>
      </c>
      <c r="F5" s="6"/>
      <c r="G5" s="15">
        <v>-14</v>
      </c>
      <c r="H5" s="36">
        <f>H7-14</f>
        <v>46334</v>
      </c>
      <c r="I5" s="15">
        <v>-4</v>
      </c>
      <c r="J5" s="6">
        <f>J6-4</f>
        <v>46363</v>
      </c>
      <c r="K5" s="15">
        <v>-91</v>
      </c>
      <c r="L5" s="6"/>
      <c r="M5" s="6">
        <f>M6-4</f>
        <v>46398</v>
      </c>
      <c r="N5" s="29"/>
    </row>
    <row r="6" spans="1:14" x14ac:dyDescent="0.25">
      <c r="A6" s="5" t="s">
        <v>92</v>
      </c>
      <c r="B6" s="15">
        <v>-3</v>
      </c>
      <c r="C6" s="29">
        <f>C7-3</f>
        <v>46388</v>
      </c>
      <c r="D6" s="6">
        <f>C6</f>
        <v>46388</v>
      </c>
      <c r="E6" s="6">
        <f>C6</f>
        <v>46388</v>
      </c>
      <c r="F6" s="6"/>
      <c r="G6" s="15">
        <v>-7</v>
      </c>
      <c r="H6" s="36">
        <f>H7-7</f>
        <v>46341</v>
      </c>
      <c r="I6" s="15">
        <v>-3</v>
      </c>
      <c r="J6" s="6">
        <f>J7-3</f>
        <v>46367</v>
      </c>
      <c r="K6" s="15">
        <v>-86</v>
      </c>
      <c r="L6" s="7"/>
      <c r="M6" s="29">
        <f>M7-3</f>
        <v>46402</v>
      </c>
      <c r="N6" s="61"/>
    </row>
    <row r="7" spans="1:14" x14ac:dyDescent="0.25">
      <c r="A7" s="5" t="s">
        <v>29</v>
      </c>
      <c r="B7" s="15">
        <f>64</f>
        <v>64</v>
      </c>
      <c r="C7" s="6">
        <f>C13-64</f>
        <v>46391</v>
      </c>
      <c r="D7" s="6">
        <f>C7</f>
        <v>46391</v>
      </c>
      <c r="E7" s="6">
        <f>C7</f>
        <v>46391</v>
      </c>
      <c r="F7" s="6"/>
      <c r="G7" s="15">
        <v>-47</v>
      </c>
      <c r="H7" s="36">
        <f>H10-47</f>
        <v>46348</v>
      </c>
      <c r="I7" s="15">
        <v>-53</v>
      </c>
      <c r="J7" s="6">
        <f>J10-53</f>
        <v>46370</v>
      </c>
      <c r="K7" s="15">
        <v>-84</v>
      </c>
      <c r="L7" s="7"/>
      <c r="M7" s="29">
        <f>M8-81</f>
        <v>46405</v>
      </c>
      <c r="N7" s="61"/>
    </row>
    <row r="8" spans="1:14" x14ac:dyDescent="0.25">
      <c r="A8" s="5" t="s">
        <v>93</v>
      </c>
      <c r="B8" s="15"/>
      <c r="C8" s="6"/>
      <c r="D8" s="6"/>
      <c r="E8" s="6"/>
      <c r="F8" s="6"/>
      <c r="G8" s="15"/>
      <c r="H8" s="34"/>
      <c r="I8" s="15"/>
      <c r="J8" s="7"/>
      <c r="K8" s="15">
        <v>-14</v>
      </c>
      <c r="L8" s="7"/>
      <c r="M8" s="6">
        <f>M13-18</f>
        <v>46486</v>
      </c>
      <c r="N8" s="61"/>
    </row>
    <row r="9" spans="1:14" x14ac:dyDescent="0.25">
      <c r="A9" s="5" t="s">
        <v>94</v>
      </c>
      <c r="B9" s="15"/>
      <c r="C9" s="6" t="s">
        <v>95</v>
      </c>
      <c r="D9" s="6" t="s">
        <v>96</v>
      </c>
      <c r="E9" s="6" t="s">
        <v>95</v>
      </c>
      <c r="F9" s="6"/>
      <c r="G9" s="15"/>
      <c r="H9" s="34"/>
      <c r="I9" s="15"/>
      <c r="J9" s="6" t="s">
        <v>96</v>
      </c>
      <c r="K9" s="15"/>
      <c r="L9" s="6" t="s">
        <v>96</v>
      </c>
      <c r="M9" s="6" t="s">
        <v>96</v>
      </c>
      <c r="N9" s="29"/>
    </row>
    <row r="10" spans="1:14" x14ac:dyDescent="0.25">
      <c r="A10" s="5" t="s">
        <v>104</v>
      </c>
      <c r="B10" s="15"/>
      <c r="C10" s="6" t="s">
        <v>96</v>
      </c>
      <c r="D10" s="6" t="s">
        <v>96</v>
      </c>
      <c r="E10" s="6" t="s">
        <v>96</v>
      </c>
      <c r="F10" s="6"/>
      <c r="G10" s="15">
        <v>-17</v>
      </c>
      <c r="H10" s="36">
        <f>H11-17</f>
        <v>46395</v>
      </c>
      <c r="I10" s="15">
        <v>-10</v>
      </c>
      <c r="J10" s="6">
        <f>J11-10</f>
        <v>46423</v>
      </c>
      <c r="K10" s="15"/>
      <c r="L10" s="6" t="s">
        <v>96</v>
      </c>
      <c r="M10" s="6" t="s">
        <v>96</v>
      </c>
      <c r="N10" s="29"/>
    </row>
    <row r="11" spans="1:14" x14ac:dyDescent="0.25">
      <c r="A11" s="5" t="s">
        <v>98</v>
      </c>
      <c r="B11" s="15">
        <v>0</v>
      </c>
      <c r="C11" s="6" t="s">
        <v>96</v>
      </c>
      <c r="D11" s="6" t="s">
        <v>96</v>
      </c>
      <c r="E11" s="6" t="s">
        <v>96</v>
      </c>
      <c r="F11" s="6"/>
      <c r="G11" s="15"/>
      <c r="H11" s="29">
        <v>46412</v>
      </c>
      <c r="I11" s="33">
        <v>-24</v>
      </c>
      <c r="J11" s="6">
        <f>D13-24</f>
        <v>46433</v>
      </c>
      <c r="K11" s="15">
        <v>0</v>
      </c>
      <c r="L11" s="6" t="s">
        <v>96</v>
      </c>
      <c r="M11" s="6" t="s">
        <v>96</v>
      </c>
      <c r="N11" s="29"/>
    </row>
    <row r="12" spans="1:14" x14ac:dyDescent="0.25">
      <c r="A12" s="5" t="s">
        <v>99</v>
      </c>
      <c r="B12" s="15"/>
      <c r="C12" s="6">
        <f>C13</f>
        <v>46455</v>
      </c>
      <c r="D12" s="6">
        <f>D13</f>
        <v>46457</v>
      </c>
      <c r="E12" s="6" t="s">
        <v>96</v>
      </c>
      <c r="F12" s="6"/>
      <c r="G12" s="15"/>
      <c r="H12" s="34"/>
      <c r="I12" s="15"/>
      <c r="J12" s="6" t="s">
        <v>96</v>
      </c>
      <c r="K12" s="15"/>
      <c r="L12" s="7"/>
      <c r="M12" s="6">
        <f>M13-4</f>
        <v>46500</v>
      </c>
      <c r="N12" s="61"/>
    </row>
    <row r="13" spans="1:14" x14ac:dyDescent="0.25">
      <c r="A13" s="5" t="s">
        <v>100</v>
      </c>
      <c r="B13" s="15"/>
      <c r="C13" s="6">
        <v>46455</v>
      </c>
      <c r="D13" s="6">
        <v>46457</v>
      </c>
      <c r="E13" s="6">
        <v>46456</v>
      </c>
      <c r="F13" s="6"/>
      <c r="G13" s="15"/>
      <c r="H13" s="34"/>
      <c r="I13" s="15"/>
      <c r="J13" s="6" t="s">
        <v>96</v>
      </c>
      <c r="K13" s="15"/>
      <c r="L13" s="6">
        <f>M13+1</f>
        <v>46505</v>
      </c>
      <c r="M13" s="6">
        <v>46504</v>
      </c>
      <c r="N13" s="29"/>
    </row>
    <row r="14" spans="1:14" x14ac:dyDescent="0.25">
      <c r="A14" s="5" t="s">
        <v>101</v>
      </c>
      <c r="B14" s="15"/>
      <c r="C14" s="6" t="s">
        <v>96</v>
      </c>
      <c r="D14" s="6" t="s">
        <v>96</v>
      </c>
      <c r="E14" s="6" t="s">
        <v>96</v>
      </c>
      <c r="F14" s="6"/>
      <c r="G14" s="15"/>
      <c r="H14" s="34"/>
      <c r="I14" s="15"/>
      <c r="J14" s="6"/>
      <c r="K14" s="15"/>
      <c r="L14" s="6"/>
      <c r="M14" s="6"/>
      <c r="N14" s="29"/>
    </row>
    <row r="15" spans="1:14" x14ac:dyDescent="0.25">
      <c r="A15" s="5" t="s">
        <v>69</v>
      </c>
      <c r="B15" s="15">
        <v>14</v>
      </c>
      <c r="C15" s="6">
        <f>D15</f>
        <v>46471</v>
      </c>
      <c r="D15" s="6">
        <f>D13+14</f>
        <v>46471</v>
      </c>
      <c r="E15" s="6">
        <f>D15</f>
        <v>46471</v>
      </c>
      <c r="F15" s="6"/>
      <c r="G15" s="15">
        <v>17</v>
      </c>
      <c r="H15" s="36">
        <f>H11+17</f>
        <v>46429</v>
      </c>
      <c r="I15" s="15"/>
      <c r="J15" s="6">
        <f>D15</f>
        <v>46471</v>
      </c>
      <c r="K15" s="15">
        <v>14</v>
      </c>
      <c r="L15" s="7"/>
      <c r="M15" s="7"/>
      <c r="N15" s="61"/>
    </row>
    <row r="16" spans="1:14" x14ac:dyDescent="0.25">
      <c r="A16" s="1"/>
      <c r="B16" s="30"/>
      <c r="C16" s="19"/>
      <c r="D16" s="19"/>
      <c r="E16" s="19"/>
      <c r="F16" s="19"/>
      <c r="G16" s="19"/>
      <c r="H16" s="19"/>
      <c r="I16" s="19"/>
      <c r="J16" s="19"/>
      <c r="K16" s="30"/>
      <c r="L16" s="2"/>
      <c r="M16" s="2"/>
    </row>
    <row r="17" spans="1:14" ht="13" x14ac:dyDescent="0.3">
      <c r="A17" s="3" t="s">
        <v>102</v>
      </c>
      <c r="B17" s="10"/>
      <c r="C17" s="13" t="s">
        <v>87</v>
      </c>
      <c r="D17" s="13" t="s">
        <v>88</v>
      </c>
      <c r="E17" s="13" t="s">
        <v>89</v>
      </c>
      <c r="F17" s="13"/>
      <c r="G17" s="13"/>
      <c r="H17" s="13" t="s">
        <v>90</v>
      </c>
      <c r="I17" s="10"/>
      <c r="J17" s="28" t="s">
        <v>103</v>
      </c>
      <c r="K17" s="10"/>
      <c r="L17" s="14" t="s">
        <v>119</v>
      </c>
      <c r="M17" s="14" t="s">
        <v>125</v>
      </c>
      <c r="N17" s="14" t="s">
        <v>120</v>
      </c>
    </row>
    <row r="18" spans="1:14" x14ac:dyDescent="0.25">
      <c r="A18" s="5" t="s">
        <v>24</v>
      </c>
      <c r="B18" s="15">
        <v>-28</v>
      </c>
      <c r="C18" s="6">
        <f>C19-28</f>
        <v>46447</v>
      </c>
      <c r="D18" s="6">
        <f>C18</f>
        <v>46447</v>
      </c>
      <c r="E18" s="6">
        <f>C18</f>
        <v>46447</v>
      </c>
      <c r="F18" s="6"/>
      <c r="G18" s="15">
        <v>-28</v>
      </c>
      <c r="H18" s="36">
        <f>H19-28</f>
        <v>46432</v>
      </c>
      <c r="I18" s="15">
        <v>-28</v>
      </c>
      <c r="J18" s="6">
        <f>J19-28</f>
        <v>46426</v>
      </c>
      <c r="K18" s="15">
        <v>-119</v>
      </c>
      <c r="L18" s="31"/>
      <c r="M18" s="32"/>
      <c r="N18" s="32"/>
    </row>
    <row r="19" spans="1:14" x14ac:dyDescent="0.25">
      <c r="A19" s="5" t="s">
        <v>63</v>
      </c>
      <c r="B19" s="15">
        <v>-4</v>
      </c>
      <c r="C19" s="6">
        <f>C20-4</f>
        <v>46475</v>
      </c>
      <c r="D19" s="6">
        <f>C19</f>
        <v>46475</v>
      </c>
      <c r="E19" s="6">
        <f>C19</f>
        <v>46475</v>
      </c>
      <c r="F19" s="6"/>
      <c r="G19" s="15">
        <v>-14</v>
      </c>
      <c r="H19" s="36">
        <f>H21-14</f>
        <v>46460</v>
      </c>
      <c r="I19" s="15">
        <v>-4</v>
      </c>
      <c r="J19" s="6">
        <f>J20-4</f>
        <v>46454</v>
      </c>
      <c r="K19" s="15">
        <v>-91</v>
      </c>
      <c r="L19" s="31"/>
      <c r="M19" s="31"/>
      <c r="N19" s="31"/>
    </row>
    <row r="20" spans="1:14" x14ac:dyDescent="0.25">
      <c r="A20" s="5" t="s">
        <v>92</v>
      </c>
      <c r="B20" s="15">
        <v>-3</v>
      </c>
      <c r="C20" s="29">
        <f>C21-3</f>
        <v>46479</v>
      </c>
      <c r="D20" s="6">
        <f>C20</f>
        <v>46479</v>
      </c>
      <c r="E20" s="6">
        <f>C20</f>
        <v>46479</v>
      </c>
      <c r="F20" s="6"/>
      <c r="G20" s="15">
        <v>-7</v>
      </c>
      <c r="H20" s="36">
        <f>H21-7</f>
        <v>46467</v>
      </c>
      <c r="I20" s="15">
        <v>-3</v>
      </c>
      <c r="J20" s="6">
        <f>J21-3</f>
        <v>46458</v>
      </c>
      <c r="K20" s="15">
        <v>-86</v>
      </c>
      <c r="L20" s="32"/>
      <c r="M20" s="32"/>
      <c r="N20" s="32"/>
    </row>
    <row r="21" spans="1:14" x14ac:dyDescent="0.25">
      <c r="A21" s="5" t="s">
        <v>29</v>
      </c>
      <c r="B21" s="15">
        <v>-63</v>
      </c>
      <c r="C21" s="6">
        <f>C27-64</f>
        <v>46482</v>
      </c>
      <c r="D21" s="6">
        <f>C21</f>
        <v>46482</v>
      </c>
      <c r="E21" s="6">
        <f>C21</f>
        <v>46482</v>
      </c>
      <c r="F21" s="6"/>
      <c r="G21" s="15">
        <v>-47</v>
      </c>
      <c r="H21" s="36">
        <f>H24-47</f>
        <v>46474</v>
      </c>
      <c r="I21" s="15">
        <v>-53</v>
      </c>
      <c r="J21" s="6">
        <f>J24-53</f>
        <v>46461</v>
      </c>
      <c r="K21" s="15">
        <v>-84</v>
      </c>
      <c r="L21" s="32"/>
      <c r="M21" s="32"/>
      <c r="N21" s="32"/>
    </row>
    <row r="22" spans="1:14" x14ac:dyDescent="0.25">
      <c r="A22" s="5" t="s">
        <v>93</v>
      </c>
      <c r="B22" s="15"/>
      <c r="C22" s="6"/>
      <c r="D22" s="6"/>
      <c r="E22" s="6"/>
      <c r="F22" s="6"/>
      <c r="G22" s="15"/>
      <c r="H22" s="34"/>
      <c r="I22" s="15"/>
      <c r="J22" s="7"/>
      <c r="K22" s="15">
        <v>-14</v>
      </c>
      <c r="L22" s="32"/>
      <c r="M22" s="32"/>
      <c r="N22" s="32"/>
    </row>
    <row r="23" spans="1:14" x14ac:dyDescent="0.25">
      <c r="A23" s="5" t="s">
        <v>94</v>
      </c>
      <c r="B23" s="15"/>
      <c r="C23" s="6" t="s">
        <v>95</v>
      </c>
      <c r="D23" s="6" t="s">
        <v>96</v>
      </c>
      <c r="E23" s="6" t="s">
        <v>95</v>
      </c>
      <c r="F23" s="6"/>
      <c r="G23" s="15"/>
      <c r="H23" s="34"/>
      <c r="I23" s="15"/>
      <c r="J23" s="6" t="s">
        <v>96</v>
      </c>
      <c r="K23" s="15"/>
      <c r="L23" s="32"/>
      <c r="M23" s="32"/>
      <c r="N23" s="32"/>
    </row>
    <row r="24" spans="1:14" x14ac:dyDescent="0.25">
      <c r="A24" s="5" t="s">
        <v>104</v>
      </c>
      <c r="B24" s="15"/>
      <c r="C24" s="6" t="s">
        <v>96</v>
      </c>
      <c r="D24" s="6" t="s">
        <v>96</v>
      </c>
      <c r="E24" s="6" t="s">
        <v>96</v>
      </c>
      <c r="F24" s="6"/>
      <c r="G24" s="15">
        <v>-17</v>
      </c>
      <c r="H24" s="36">
        <f>H25-17</f>
        <v>46521</v>
      </c>
      <c r="I24" s="15">
        <v>-10</v>
      </c>
      <c r="J24" s="6">
        <f>J25-10</f>
        <v>46514</v>
      </c>
      <c r="K24" s="15"/>
      <c r="L24" s="32"/>
      <c r="M24" s="32"/>
      <c r="N24" s="32"/>
    </row>
    <row r="25" spans="1:14" x14ac:dyDescent="0.25">
      <c r="A25" s="5" t="s">
        <v>98</v>
      </c>
      <c r="B25" s="15">
        <v>0</v>
      </c>
      <c r="C25" s="6" t="s">
        <v>96</v>
      </c>
      <c r="D25" s="6" t="s">
        <v>96</v>
      </c>
      <c r="E25" s="6" t="s">
        <v>96</v>
      </c>
      <c r="F25" s="6"/>
      <c r="G25" s="15"/>
      <c r="H25" s="29">
        <v>46538</v>
      </c>
      <c r="I25" s="33">
        <v>-24</v>
      </c>
      <c r="J25" s="6">
        <f>D27-24</f>
        <v>46524</v>
      </c>
      <c r="K25" s="15">
        <v>0</v>
      </c>
      <c r="L25" s="31"/>
      <c r="M25" s="31"/>
      <c r="N25" s="31"/>
    </row>
    <row r="26" spans="1:14" x14ac:dyDescent="0.25">
      <c r="A26" s="5" t="s">
        <v>99</v>
      </c>
      <c r="B26" s="15"/>
      <c r="C26" s="6">
        <f>C27</f>
        <v>46546</v>
      </c>
      <c r="D26" s="6">
        <f>D27</f>
        <v>46548</v>
      </c>
      <c r="E26" s="6" t="s">
        <v>96</v>
      </c>
      <c r="F26" s="6"/>
      <c r="G26" s="15"/>
      <c r="H26" s="34"/>
      <c r="I26" s="15"/>
      <c r="J26" s="6" t="s">
        <v>96</v>
      </c>
      <c r="K26" s="15"/>
      <c r="L26" s="32"/>
      <c r="M26" s="32"/>
      <c r="N26" s="32"/>
    </row>
    <row r="27" spans="1:14" x14ac:dyDescent="0.25">
      <c r="A27" s="5" t="s">
        <v>100</v>
      </c>
      <c r="B27" s="15"/>
      <c r="C27" s="6">
        <v>46546</v>
      </c>
      <c r="D27" s="6">
        <v>46548</v>
      </c>
      <c r="E27" s="6">
        <v>46547</v>
      </c>
      <c r="F27" s="6"/>
      <c r="G27" s="15"/>
      <c r="H27" s="34"/>
      <c r="I27" s="15"/>
      <c r="J27" s="6" t="s">
        <v>96</v>
      </c>
      <c r="K27" s="15"/>
      <c r="L27" s="32"/>
      <c r="M27" s="32"/>
      <c r="N27" s="32"/>
    </row>
    <row r="28" spans="1:14" x14ac:dyDescent="0.25">
      <c r="A28" s="5" t="s">
        <v>101</v>
      </c>
      <c r="B28" s="15"/>
      <c r="C28" s="6" t="s">
        <v>96</v>
      </c>
      <c r="D28" s="6" t="s">
        <v>96</v>
      </c>
      <c r="E28" s="6" t="s">
        <v>96</v>
      </c>
      <c r="F28" s="6"/>
      <c r="G28" s="15"/>
      <c r="H28" s="34"/>
      <c r="I28" s="15"/>
      <c r="J28" s="6"/>
      <c r="K28" s="15"/>
      <c r="L28" s="31"/>
      <c r="M28" s="31"/>
      <c r="N28" s="31"/>
    </row>
    <row r="29" spans="1:14" x14ac:dyDescent="0.25">
      <c r="A29" s="5" t="s">
        <v>69</v>
      </c>
      <c r="B29" s="15">
        <v>14</v>
      </c>
      <c r="C29" s="6">
        <f>D29</f>
        <v>46562</v>
      </c>
      <c r="D29" s="6">
        <f>D27+14</f>
        <v>46562</v>
      </c>
      <c r="E29" s="6">
        <f>D29</f>
        <v>46562</v>
      </c>
      <c r="F29" s="6"/>
      <c r="G29" s="15">
        <v>17</v>
      </c>
      <c r="H29" s="36">
        <f>H25+17</f>
        <v>46555</v>
      </c>
      <c r="I29" s="15"/>
      <c r="J29" s="6">
        <f>D29</f>
        <v>46562</v>
      </c>
      <c r="K29" s="15">
        <v>14</v>
      </c>
      <c r="L29" s="32"/>
      <c r="M29" s="32"/>
      <c r="N29" s="32"/>
    </row>
    <row r="30" spans="1:14" x14ac:dyDescent="0.25">
      <c r="A30" s="1"/>
      <c r="B30" s="30"/>
      <c r="C30" s="19"/>
      <c r="D30" s="19"/>
      <c r="E30" s="19"/>
      <c r="F30" s="19"/>
      <c r="G30" s="19"/>
      <c r="H30" s="19"/>
      <c r="I30" s="19"/>
      <c r="J30" s="19"/>
      <c r="K30" s="30"/>
      <c r="L30" s="2"/>
      <c r="M30" s="2"/>
    </row>
    <row r="31" spans="1:14" ht="13" x14ac:dyDescent="0.3">
      <c r="A31" s="3" t="s">
        <v>105</v>
      </c>
      <c r="B31" s="10"/>
      <c r="C31" s="13" t="s">
        <v>87</v>
      </c>
      <c r="D31" s="13" t="s">
        <v>88</v>
      </c>
      <c r="E31" s="13" t="s">
        <v>89</v>
      </c>
      <c r="F31" s="13"/>
      <c r="G31" s="13"/>
      <c r="H31" s="13" t="s">
        <v>90</v>
      </c>
      <c r="I31" s="10"/>
      <c r="J31" s="28" t="s">
        <v>103</v>
      </c>
      <c r="K31" s="10"/>
      <c r="L31" s="14" t="s">
        <v>119</v>
      </c>
      <c r="M31" s="14" t="s">
        <v>125</v>
      </c>
      <c r="N31" s="14" t="s">
        <v>120</v>
      </c>
    </row>
    <row r="32" spans="1:14" x14ac:dyDescent="0.25">
      <c r="A32" s="5" t="s">
        <v>24</v>
      </c>
      <c r="B32" s="15">
        <v>-28</v>
      </c>
      <c r="C32" s="6">
        <f>C33-28</f>
        <v>46538</v>
      </c>
      <c r="D32" s="6">
        <f>C32</f>
        <v>46538</v>
      </c>
      <c r="E32" s="6">
        <f>C32</f>
        <v>46538</v>
      </c>
      <c r="F32" s="6"/>
      <c r="G32" s="16"/>
      <c r="H32" s="16"/>
      <c r="I32" s="15">
        <v>-28</v>
      </c>
      <c r="J32" s="6">
        <f>J33-28</f>
        <v>46517</v>
      </c>
      <c r="K32" s="15">
        <v>-28</v>
      </c>
      <c r="L32" s="6"/>
      <c r="M32" s="6">
        <f>M33-28</f>
        <v>46461</v>
      </c>
      <c r="N32" s="59"/>
    </row>
    <row r="33" spans="1:14" x14ac:dyDescent="0.25">
      <c r="A33" s="5" t="s">
        <v>63</v>
      </c>
      <c r="B33" s="15">
        <v>-4</v>
      </c>
      <c r="C33" s="6">
        <f>C34-4</f>
        <v>46566</v>
      </c>
      <c r="D33" s="6">
        <f>C33</f>
        <v>46566</v>
      </c>
      <c r="E33" s="6">
        <f>C33</f>
        <v>46566</v>
      </c>
      <c r="F33" s="6"/>
      <c r="G33" s="16"/>
      <c r="H33" s="16"/>
      <c r="I33" s="15">
        <v>-4</v>
      </c>
      <c r="J33" s="6">
        <f>J34-4</f>
        <v>46545</v>
      </c>
      <c r="K33" s="15">
        <v>-4</v>
      </c>
      <c r="L33" s="6"/>
      <c r="M33" s="6">
        <f>M34-4</f>
        <v>46489</v>
      </c>
      <c r="N33" s="59"/>
    </row>
    <row r="34" spans="1:14" x14ac:dyDescent="0.25">
      <c r="A34" s="5" t="s">
        <v>92</v>
      </c>
      <c r="B34" s="15">
        <v>-3</v>
      </c>
      <c r="C34" s="29">
        <f>C35-3</f>
        <v>46570</v>
      </c>
      <c r="D34" s="6">
        <f>C34</f>
        <v>46570</v>
      </c>
      <c r="E34" s="6">
        <f>C34</f>
        <v>46570</v>
      </c>
      <c r="F34" s="6"/>
      <c r="G34" s="16"/>
      <c r="H34" s="16"/>
      <c r="I34" s="15">
        <v>-3</v>
      </c>
      <c r="J34" s="6">
        <f>J35-3</f>
        <v>46549</v>
      </c>
      <c r="K34" s="15">
        <v>-3</v>
      </c>
      <c r="L34" s="7"/>
      <c r="M34" s="6">
        <f>M35-3</f>
        <v>46493</v>
      </c>
      <c r="N34" s="59"/>
    </row>
    <row r="35" spans="1:14" x14ac:dyDescent="0.25">
      <c r="A35" s="5" t="s">
        <v>29</v>
      </c>
      <c r="B35" s="15">
        <v>-63</v>
      </c>
      <c r="C35" s="6">
        <f>C41-64</f>
        <v>46573</v>
      </c>
      <c r="D35" s="6">
        <f>C35</f>
        <v>46573</v>
      </c>
      <c r="E35" s="6">
        <f>C35</f>
        <v>46573</v>
      </c>
      <c r="F35" s="6"/>
      <c r="G35" s="16"/>
      <c r="H35" s="16"/>
      <c r="I35" s="15">
        <v>-53</v>
      </c>
      <c r="J35" s="6">
        <f>J38-53</f>
        <v>46552</v>
      </c>
      <c r="K35" s="15">
        <v>-81</v>
      </c>
      <c r="L35" s="7"/>
      <c r="M35" s="6">
        <f>M36-81</f>
        <v>46496</v>
      </c>
      <c r="N35" s="59"/>
    </row>
    <row r="36" spans="1:14" x14ac:dyDescent="0.25">
      <c r="A36" s="5" t="s">
        <v>127</v>
      </c>
      <c r="B36" s="15"/>
      <c r="C36" s="6"/>
      <c r="D36" s="6"/>
      <c r="E36" s="6"/>
      <c r="F36" s="6"/>
      <c r="G36" s="16"/>
      <c r="H36" s="16"/>
      <c r="I36" s="15"/>
      <c r="J36" s="7"/>
      <c r="K36" s="15">
        <v>-14</v>
      </c>
      <c r="L36" s="7"/>
      <c r="M36" s="6">
        <f>M41-18</f>
        <v>46577</v>
      </c>
      <c r="N36" s="59"/>
    </row>
    <row r="37" spans="1:14" x14ac:dyDescent="0.25">
      <c r="A37" s="5" t="s">
        <v>94</v>
      </c>
      <c r="B37" s="15"/>
      <c r="C37" s="6" t="s">
        <v>95</v>
      </c>
      <c r="D37" s="6" t="s">
        <v>96</v>
      </c>
      <c r="E37" s="6" t="s">
        <v>95</v>
      </c>
      <c r="F37" s="6"/>
      <c r="G37" s="16"/>
      <c r="H37" s="16"/>
      <c r="I37" s="15"/>
      <c r="J37" s="6" t="s">
        <v>96</v>
      </c>
      <c r="K37" s="15"/>
      <c r="L37" s="6" t="s">
        <v>96</v>
      </c>
      <c r="M37" s="6" t="s">
        <v>96</v>
      </c>
      <c r="N37" s="59"/>
    </row>
    <row r="38" spans="1:14" x14ac:dyDescent="0.25">
      <c r="A38" s="5" t="s">
        <v>104</v>
      </c>
      <c r="B38" s="15"/>
      <c r="C38" s="6" t="s">
        <v>96</v>
      </c>
      <c r="D38" s="6" t="s">
        <v>96</v>
      </c>
      <c r="E38" s="6" t="s">
        <v>96</v>
      </c>
      <c r="F38" s="6"/>
      <c r="G38" s="16"/>
      <c r="H38" s="16"/>
      <c r="I38" s="15">
        <v>-10</v>
      </c>
      <c r="J38" s="6">
        <f>J39-10</f>
        <v>46605</v>
      </c>
      <c r="K38" s="15"/>
      <c r="L38" s="6" t="s">
        <v>96</v>
      </c>
      <c r="M38" s="6" t="s">
        <v>96</v>
      </c>
      <c r="N38" s="59"/>
    </row>
    <row r="39" spans="1:14" x14ac:dyDescent="0.25">
      <c r="A39" s="5" t="s">
        <v>98</v>
      </c>
      <c r="B39" s="15">
        <v>0</v>
      </c>
      <c r="C39" s="6" t="s">
        <v>96</v>
      </c>
      <c r="D39" s="6" t="s">
        <v>96</v>
      </c>
      <c r="E39" s="6" t="s">
        <v>96</v>
      </c>
      <c r="F39" s="6"/>
      <c r="G39" s="16"/>
      <c r="H39" s="16"/>
      <c r="I39" s="33">
        <v>-24</v>
      </c>
      <c r="J39" s="6">
        <f>D41-24</f>
        <v>46615</v>
      </c>
      <c r="K39" s="15">
        <v>0</v>
      </c>
      <c r="L39" s="6" t="s">
        <v>96</v>
      </c>
      <c r="M39" s="6" t="s">
        <v>96</v>
      </c>
      <c r="N39" s="59"/>
    </row>
    <row r="40" spans="1:14" ht="25" x14ac:dyDescent="0.25">
      <c r="A40" s="60" t="s">
        <v>128</v>
      </c>
      <c r="B40" s="15"/>
      <c r="C40" s="6">
        <f>C41</f>
        <v>46637</v>
      </c>
      <c r="D40" s="6">
        <f>D41</f>
        <v>46639</v>
      </c>
      <c r="E40" s="6" t="s">
        <v>96</v>
      </c>
      <c r="F40" s="6"/>
      <c r="G40" s="16"/>
      <c r="H40" s="16"/>
      <c r="I40" s="15"/>
      <c r="J40" s="6" t="s">
        <v>96</v>
      </c>
      <c r="K40" s="15"/>
      <c r="L40" s="7"/>
      <c r="M40" s="6">
        <f>M41-4</f>
        <v>46591</v>
      </c>
      <c r="N40" s="59"/>
    </row>
    <row r="41" spans="1:14" x14ac:dyDescent="0.25">
      <c r="A41" s="5" t="s">
        <v>129</v>
      </c>
      <c r="B41" s="15"/>
      <c r="C41" s="6">
        <v>46637</v>
      </c>
      <c r="D41" s="6">
        <v>46639</v>
      </c>
      <c r="E41" s="6">
        <v>46638</v>
      </c>
      <c r="F41" s="6"/>
      <c r="G41" s="16"/>
      <c r="H41" s="16"/>
      <c r="I41" s="15"/>
      <c r="J41" s="6" t="s">
        <v>96</v>
      </c>
      <c r="K41" s="15"/>
      <c r="L41" s="6">
        <f>M41+1</f>
        <v>46596</v>
      </c>
      <c r="M41" s="6">
        <v>46595</v>
      </c>
      <c r="N41" s="59"/>
    </row>
    <row r="42" spans="1:14" x14ac:dyDescent="0.25">
      <c r="A42" s="5" t="s">
        <v>101</v>
      </c>
      <c r="B42" s="15"/>
      <c r="C42" s="6" t="s">
        <v>96</v>
      </c>
      <c r="D42" s="6" t="s">
        <v>96</v>
      </c>
      <c r="E42" s="6" t="s">
        <v>96</v>
      </c>
      <c r="F42" s="6"/>
      <c r="G42" s="16"/>
      <c r="H42" s="16"/>
      <c r="I42" s="15"/>
      <c r="J42" s="6"/>
      <c r="K42" s="15"/>
      <c r="L42" s="6"/>
      <c r="M42" s="6"/>
      <c r="N42" s="59"/>
    </row>
    <row r="43" spans="1:14" x14ac:dyDescent="0.25">
      <c r="A43" s="5" t="s">
        <v>69</v>
      </c>
      <c r="B43" s="15">
        <v>14</v>
      </c>
      <c r="C43" s="6">
        <f>D43</f>
        <v>46653</v>
      </c>
      <c r="D43" s="6">
        <f>D41+14</f>
        <v>46653</v>
      </c>
      <c r="E43" s="6">
        <f>D43</f>
        <v>46653</v>
      </c>
      <c r="F43" s="6"/>
      <c r="G43" s="16"/>
      <c r="H43" s="16"/>
      <c r="I43" s="15"/>
      <c r="J43" s="6">
        <f>D43</f>
        <v>46653</v>
      </c>
      <c r="K43" s="15">
        <v>14</v>
      </c>
      <c r="L43" s="7"/>
      <c r="M43" s="7"/>
      <c r="N43" s="59"/>
    </row>
    <row r="44" spans="1:14" x14ac:dyDescent="0.25">
      <c r="A44" s="1"/>
      <c r="B44" s="30"/>
      <c r="C44" s="19"/>
      <c r="D44" s="19"/>
      <c r="E44" s="19"/>
      <c r="F44" s="19"/>
      <c r="G44" s="19"/>
      <c r="H44" s="19"/>
      <c r="I44" s="19"/>
      <c r="J44" s="19"/>
      <c r="K44" s="30"/>
      <c r="L44" s="2"/>
      <c r="M44" s="2"/>
    </row>
    <row r="45" spans="1:14" ht="13" x14ac:dyDescent="0.3">
      <c r="A45" s="3" t="s">
        <v>106</v>
      </c>
      <c r="B45" s="10"/>
      <c r="C45" s="13" t="s">
        <v>87</v>
      </c>
      <c r="D45" s="13" t="s">
        <v>88</v>
      </c>
      <c r="E45" s="13" t="s">
        <v>89</v>
      </c>
      <c r="F45" s="13"/>
      <c r="G45" s="13"/>
      <c r="H45" s="13" t="s">
        <v>90</v>
      </c>
      <c r="I45" s="10"/>
      <c r="J45" s="28" t="s">
        <v>103</v>
      </c>
      <c r="K45" s="10"/>
      <c r="L45" s="14" t="s">
        <v>119</v>
      </c>
      <c r="M45" s="14" t="s">
        <v>125</v>
      </c>
      <c r="N45" s="14" t="s">
        <v>120</v>
      </c>
    </row>
    <row r="46" spans="1:14" x14ac:dyDescent="0.25">
      <c r="A46" s="5" t="s">
        <v>24</v>
      </c>
      <c r="B46" s="15">
        <v>-28</v>
      </c>
      <c r="C46" s="6">
        <f>C47-28</f>
        <v>46622</v>
      </c>
      <c r="D46" s="6">
        <f>C46</f>
        <v>46622</v>
      </c>
      <c r="E46" s="6">
        <f>C46</f>
        <v>46622</v>
      </c>
      <c r="F46" s="6"/>
      <c r="G46" s="15">
        <v>-28</v>
      </c>
      <c r="H46" s="36">
        <f>H47-28</f>
        <v>46607</v>
      </c>
      <c r="I46" s="15">
        <v>-28</v>
      </c>
      <c r="J46" s="6">
        <f>J47-28</f>
        <v>46601</v>
      </c>
      <c r="K46" s="15">
        <v>-28</v>
      </c>
      <c r="L46" s="6"/>
      <c r="M46" s="6">
        <f>M47-28</f>
        <v>46594</v>
      </c>
      <c r="N46" s="59"/>
    </row>
    <row r="47" spans="1:14" x14ac:dyDescent="0.25">
      <c r="A47" s="5" t="s">
        <v>63</v>
      </c>
      <c r="B47" s="15">
        <v>-4</v>
      </c>
      <c r="C47" s="6">
        <f>C48-4</f>
        <v>46650</v>
      </c>
      <c r="D47" s="6">
        <f>C47</f>
        <v>46650</v>
      </c>
      <c r="E47" s="6">
        <f>C47</f>
        <v>46650</v>
      </c>
      <c r="F47" s="6"/>
      <c r="G47" s="15">
        <v>-14</v>
      </c>
      <c r="H47" s="36">
        <f>H49-14</f>
        <v>46635</v>
      </c>
      <c r="I47" s="15">
        <v>-4</v>
      </c>
      <c r="J47" s="6">
        <f>J48-4</f>
        <v>46629</v>
      </c>
      <c r="K47" s="15">
        <v>-4</v>
      </c>
      <c r="L47" s="6"/>
      <c r="M47" s="6">
        <f>M48-4</f>
        <v>46622</v>
      </c>
      <c r="N47" s="59"/>
    </row>
    <row r="48" spans="1:14" x14ac:dyDescent="0.25">
      <c r="A48" s="5" t="s">
        <v>92</v>
      </c>
      <c r="B48" s="15">
        <v>-3</v>
      </c>
      <c r="C48" s="29">
        <f>C49-3</f>
        <v>46654</v>
      </c>
      <c r="D48" s="6">
        <f>C48</f>
        <v>46654</v>
      </c>
      <c r="E48" s="6">
        <f>C48</f>
        <v>46654</v>
      </c>
      <c r="F48" s="6"/>
      <c r="G48" s="15">
        <v>-7</v>
      </c>
      <c r="H48" s="36">
        <f>H49-7</f>
        <v>46642</v>
      </c>
      <c r="I48" s="15">
        <v>-3</v>
      </c>
      <c r="J48" s="6">
        <f>J49-3</f>
        <v>46633</v>
      </c>
      <c r="K48" s="15">
        <v>-3</v>
      </c>
      <c r="L48" s="7"/>
      <c r="M48" s="6">
        <f>M49-3</f>
        <v>46626</v>
      </c>
      <c r="N48" s="59"/>
    </row>
    <row r="49" spans="1:14" x14ac:dyDescent="0.25">
      <c r="A49" s="5" t="s">
        <v>29</v>
      </c>
      <c r="B49" s="15">
        <v>-63</v>
      </c>
      <c r="C49" s="6">
        <f>C55-64</f>
        <v>46657</v>
      </c>
      <c r="D49" s="6">
        <f>C49</f>
        <v>46657</v>
      </c>
      <c r="E49" s="6">
        <f>C49</f>
        <v>46657</v>
      </c>
      <c r="F49" s="6"/>
      <c r="G49" s="15">
        <v>-47</v>
      </c>
      <c r="H49" s="36">
        <f>H52-47</f>
        <v>46649</v>
      </c>
      <c r="I49" s="15">
        <v>-53</v>
      </c>
      <c r="J49" s="6">
        <f>J52-53</f>
        <v>46636</v>
      </c>
      <c r="K49" s="15">
        <v>-81</v>
      </c>
      <c r="L49" s="7"/>
      <c r="M49" s="6">
        <f>M50-81</f>
        <v>46629</v>
      </c>
      <c r="N49" s="59"/>
    </row>
    <row r="50" spans="1:14" x14ac:dyDescent="0.25">
      <c r="A50" s="5" t="s">
        <v>93</v>
      </c>
      <c r="B50" s="15"/>
      <c r="C50" s="6"/>
      <c r="D50" s="6"/>
      <c r="E50" s="6"/>
      <c r="F50" s="6"/>
      <c r="G50" s="15"/>
      <c r="H50" s="34"/>
      <c r="I50" s="15"/>
      <c r="J50" s="7"/>
      <c r="K50" s="15">
        <v>-14</v>
      </c>
      <c r="L50" s="7"/>
      <c r="M50" s="6">
        <f>M55-18</f>
        <v>46710</v>
      </c>
      <c r="N50" s="59"/>
    </row>
    <row r="51" spans="1:14" x14ac:dyDescent="0.25">
      <c r="A51" s="5" t="s">
        <v>94</v>
      </c>
      <c r="B51" s="15"/>
      <c r="C51" s="6" t="s">
        <v>95</v>
      </c>
      <c r="D51" s="6" t="s">
        <v>96</v>
      </c>
      <c r="E51" s="6" t="s">
        <v>95</v>
      </c>
      <c r="F51" s="6"/>
      <c r="G51" s="15"/>
      <c r="H51" s="34"/>
      <c r="I51" s="15"/>
      <c r="J51" s="6" t="s">
        <v>96</v>
      </c>
      <c r="K51" s="15"/>
      <c r="L51" s="6" t="s">
        <v>96</v>
      </c>
      <c r="M51" s="6" t="s">
        <v>96</v>
      </c>
      <c r="N51" s="59"/>
    </row>
    <row r="52" spans="1:14" x14ac:dyDescent="0.25">
      <c r="A52" s="5" t="s">
        <v>104</v>
      </c>
      <c r="B52" s="15"/>
      <c r="C52" s="6" t="s">
        <v>96</v>
      </c>
      <c r="D52" s="6" t="s">
        <v>96</v>
      </c>
      <c r="E52" s="6" t="s">
        <v>96</v>
      </c>
      <c r="F52" s="6"/>
      <c r="G52" s="15">
        <v>-17</v>
      </c>
      <c r="H52" s="36">
        <f>H53-17</f>
        <v>46696</v>
      </c>
      <c r="I52" s="15">
        <v>-10</v>
      </c>
      <c r="J52" s="6">
        <f>J53-10</f>
        <v>46689</v>
      </c>
      <c r="K52" s="15"/>
      <c r="L52" s="6" t="s">
        <v>96</v>
      </c>
      <c r="M52" s="6" t="s">
        <v>96</v>
      </c>
      <c r="N52" s="59"/>
    </row>
    <row r="53" spans="1:14" x14ac:dyDescent="0.25">
      <c r="A53" s="5" t="s">
        <v>98</v>
      </c>
      <c r="B53" s="15">
        <v>0</v>
      </c>
      <c r="C53" s="6" t="s">
        <v>96</v>
      </c>
      <c r="D53" s="6" t="s">
        <v>96</v>
      </c>
      <c r="E53" s="6" t="s">
        <v>96</v>
      </c>
      <c r="F53" s="6"/>
      <c r="G53" s="15"/>
      <c r="H53" s="29">
        <v>46713</v>
      </c>
      <c r="I53" s="33">
        <v>-24</v>
      </c>
      <c r="J53" s="6">
        <f>D55-24</f>
        <v>46699</v>
      </c>
      <c r="K53" s="15">
        <v>0</v>
      </c>
      <c r="L53" s="6" t="s">
        <v>96</v>
      </c>
      <c r="M53" s="6" t="s">
        <v>96</v>
      </c>
      <c r="N53" s="59"/>
    </row>
    <row r="54" spans="1:14" x14ac:dyDescent="0.25">
      <c r="A54" s="5" t="s">
        <v>99</v>
      </c>
      <c r="B54" s="15"/>
      <c r="C54" s="6">
        <f>C55</f>
        <v>46721</v>
      </c>
      <c r="D54" s="6">
        <f>D55</f>
        <v>46723</v>
      </c>
      <c r="E54" s="6" t="s">
        <v>96</v>
      </c>
      <c r="F54" s="6"/>
      <c r="G54" s="15"/>
      <c r="H54" s="34"/>
      <c r="I54" s="15"/>
      <c r="J54" s="6" t="s">
        <v>96</v>
      </c>
      <c r="K54" s="15"/>
      <c r="L54" s="7" t="s">
        <v>96</v>
      </c>
      <c r="M54" s="6">
        <f>M55-4</f>
        <v>46724</v>
      </c>
      <c r="N54" s="59"/>
    </row>
    <row r="55" spans="1:14" x14ac:dyDescent="0.25">
      <c r="A55" s="5" t="s">
        <v>100</v>
      </c>
      <c r="B55" s="15"/>
      <c r="C55" s="6">
        <v>46721</v>
      </c>
      <c r="D55" s="6">
        <v>46723</v>
      </c>
      <c r="E55" s="6">
        <v>46722</v>
      </c>
      <c r="F55" s="6"/>
      <c r="G55" s="15"/>
      <c r="H55" s="34"/>
      <c r="I55" s="15"/>
      <c r="J55" s="6" t="s">
        <v>96</v>
      </c>
      <c r="K55" s="15"/>
      <c r="L55" s="6">
        <f>M55+1</f>
        <v>46729</v>
      </c>
      <c r="M55" s="6">
        <v>46728</v>
      </c>
      <c r="N55" s="59"/>
    </row>
    <row r="56" spans="1:14" x14ac:dyDescent="0.25">
      <c r="A56" s="5" t="s">
        <v>101</v>
      </c>
      <c r="B56" s="15"/>
      <c r="C56" s="6" t="s">
        <v>96</v>
      </c>
      <c r="D56" s="6" t="s">
        <v>96</v>
      </c>
      <c r="E56" s="6" t="s">
        <v>96</v>
      </c>
      <c r="F56" s="6"/>
      <c r="G56" s="15"/>
      <c r="H56" s="34"/>
      <c r="I56" s="15"/>
      <c r="J56" s="6"/>
      <c r="K56" s="15"/>
      <c r="L56" s="6"/>
      <c r="M56" s="6"/>
      <c r="N56" s="59"/>
    </row>
    <row r="57" spans="1:14" x14ac:dyDescent="0.25">
      <c r="A57" s="5" t="s">
        <v>69</v>
      </c>
      <c r="B57" s="15">
        <v>14</v>
      </c>
      <c r="C57" s="6">
        <f>D57</f>
        <v>46737</v>
      </c>
      <c r="D57" s="6">
        <f>D55+14</f>
        <v>46737</v>
      </c>
      <c r="E57" s="6">
        <f>D57</f>
        <v>46737</v>
      </c>
      <c r="F57" s="6"/>
      <c r="G57" s="15">
        <v>17</v>
      </c>
      <c r="H57" s="36">
        <f>H53+17</f>
        <v>46730</v>
      </c>
      <c r="I57" s="15"/>
      <c r="J57" s="6">
        <f>D57</f>
        <v>46737</v>
      </c>
      <c r="K57" s="15">
        <v>14</v>
      </c>
      <c r="L57" s="7"/>
      <c r="M57" s="7"/>
      <c r="N57" s="59"/>
    </row>
    <row r="58" spans="1:14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4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4">
    <mergeCell ref="A1:A2"/>
    <mergeCell ref="C1:J1"/>
    <mergeCell ref="L1:M1"/>
    <mergeCell ref="L2:M2"/>
  </mergeCells>
  <pageMargins left="0.7" right="0.7" top="0.75" bottom="0.75" header="0.3" footer="0.3"/>
  <pageSetup paperSize="8" scale="62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FD03-D6F5-4B51-8B80-FC9BACA9F45F}">
  <sheetPr>
    <tabColor rgb="FFC00000"/>
  </sheetPr>
  <dimension ref="A1:AD50"/>
  <sheetViews>
    <sheetView zoomScale="80" zoomScaleNormal="80" workbookViewId="0">
      <selection activeCell="AG45" sqref="AG45"/>
    </sheetView>
  </sheetViews>
  <sheetFormatPr defaultColWidth="8.54296875" defaultRowHeight="12.5" x14ac:dyDescent="0.25"/>
  <cols>
    <col min="1" max="1" width="36.453125" style="68" customWidth="1"/>
    <col min="2" max="2" width="2.453125" style="68" customWidth="1"/>
    <col min="3" max="6" width="11" style="64" customWidth="1"/>
    <col min="7" max="7" width="11.453125" style="64" customWidth="1"/>
    <col min="8" max="8" width="11" style="64" customWidth="1"/>
    <col min="9" max="9" width="2.453125" style="74" customWidth="1"/>
    <col min="10" max="10" width="11.453125" style="74" customWidth="1"/>
    <col min="11" max="11" width="2.453125" style="74" customWidth="1"/>
    <col min="12" max="12" width="13.453125" style="74" hidden="1" customWidth="1"/>
    <col min="13" max="15" width="11.453125" style="74" customWidth="1"/>
    <col min="16" max="19" width="13.453125" style="74" hidden="1" customWidth="1"/>
    <col min="20" max="20" width="2.453125" style="74" customWidth="1"/>
    <col min="21" max="23" width="10.453125" style="74" bestFit="1" customWidth="1"/>
    <col min="24" max="24" width="11.453125" style="74" customWidth="1"/>
    <col min="25" max="25" width="2.453125" style="74" customWidth="1"/>
    <col min="26" max="26" width="13.453125" style="74" hidden="1" customWidth="1"/>
    <col min="27" max="29" width="11.453125" style="74" customWidth="1"/>
    <col min="30" max="16384" width="8.54296875" style="62"/>
  </cols>
  <sheetData>
    <row r="1" spans="1:30" s="78" customFormat="1" ht="13" x14ac:dyDescent="0.3">
      <c r="A1" s="77" t="s">
        <v>1</v>
      </c>
      <c r="B1" s="80"/>
      <c r="C1" s="335" t="s">
        <v>2</v>
      </c>
      <c r="D1" s="336"/>
      <c r="E1" s="336"/>
      <c r="F1" s="336"/>
      <c r="G1" s="336"/>
      <c r="H1" s="337"/>
      <c r="I1" s="80"/>
      <c r="J1" s="324" t="s">
        <v>135</v>
      </c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6"/>
      <c r="Y1" s="80"/>
      <c r="Z1" s="75"/>
      <c r="AA1" s="324" t="s">
        <v>136</v>
      </c>
      <c r="AB1" s="325"/>
      <c r="AC1" s="326"/>
    </row>
    <row r="2" spans="1:30" s="78" customFormat="1" ht="13" x14ac:dyDescent="0.3">
      <c r="A2" s="77" t="s">
        <v>137</v>
      </c>
      <c r="B2" s="80"/>
      <c r="C2" s="71">
        <v>15</v>
      </c>
      <c r="D2" s="71">
        <v>10</v>
      </c>
      <c r="E2" s="71">
        <v>10</v>
      </c>
      <c r="F2" s="71">
        <v>10</v>
      </c>
      <c r="G2" s="71">
        <v>5</v>
      </c>
      <c r="H2" s="71">
        <v>5</v>
      </c>
      <c r="I2" s="81"/>
      <c r="J2" s="71">
        <v>15</v>
      </c>
      <c r="K2" s="81"/>
      <c r="L2" s="76"/>
      <c r="M2" s="71">
        <v>20</v>
      </c>
      <c r="N2" s="71">
        <v>15</v>
      </c>
      <c r="O2" s="71">
        <v>15</v>
      </c>
      <c r="P2" s="70"/>
      <c r="Q2" s="70"/>
      <c r="R2" s="70" t="s">
        <v>138</v>
      </c>
      <c r="S2" s="70"/>
      <c r="T2" s="80"/>
      <c r="U2" s="80" t="s">
        <v>59</v>
      </c>
      <c r="V2" s="80" t="s">
        <v>139</v>
      </c>
      <c r="W2" s="80" t="s">
        <v>140</v>
      </c>
      <c r="X2" s="70" t="s">
        <v>141</v>
      </c>
      <c r="Y2" s="80"/>
      <c r="Z2" s="75"/>
      <c r="AA2" s="324">
        <v>35</v>
      </c>
      <c r="AB2" s="325"/>
      <c r="AC2" s="326"/>
    </row>
    <row r="3" spans="1:30" s="78" customFormat="1" ht="26" x14ac:dyDescent="0.3">
      <c r="A3" s="77"/>
      <c r="B3" s="80"/>
      <c r="C3" s="79"/>
      <c r="D3" s="79"/>
      <c r="E3" s="79"/>
      <c r="F3" s="79"/>
      <c r="G3" s="79"/>
      <c r="H3" s="79"/>
      <c r="I3" s="80"/>
      <c r="J3" s="70"/>
      <c r="K3" s="80"/>
      <c r="L3" s="75"/>
      <c r="M3" s="100" t="s">
        <v>142</v>
      </c>
      <c r="N3" s="70"/>
      <c r="O3" s="100" t="s">
        <v>142</v>
      </c>
      <c r="P3" s="70"/>
      <c r="Q3" s="70"/>
      <c r="R3" s="70"/>
      <c r="S3" s="70"/>
      <c r="T3" s="80"/>
      <c r="U3" s="70"/>
      <c r="V3" s="70"/>
      <c r="W3" s="70"/>
      <c r="X3" s="70"/>
      <c r="Y3" s="81"/>
      <c r="Z3" s="76"/>
      <c r="AA3" s="71"/>
      <c r="AB3" s="71"/>
      <c r="AC3" s="71"/>
      <c r="AD3" s="78" t="s">
        <v>143</v>
      </c>
    </row>
    <row r="4" spans="1:30" ht="13" x14ac:dyDescent="0.25">
      <c r="A4" s="65" t="s">
        <v>144</v>
      </c>
      <c r="B4" s="80"/>
      <c r="C4" s="79" t="s">
        <v>56</v>
      </c>
      <c r="D4" s="79" t="s">
        <v>57</v>
      </c>
      <c r="E4" s="79" t="s">
        <v>58</v>
      </c>
      <c r="F4" s="79" t="s">
        <v>59</v>
      </c>
      <c r="G4" s="79" t="s">
        <v>77</v>
      </c>
      <c r="H4" s="79" t="s">
        <v>73</v>
      </c>
      <c r="I4" s="80"/>
      <c r="J4" s="70" t="s">
        <v>90</v>
      </c>
      <c r="K4" s="80"/>
      <c r="L4" s="75"/>
      <c r="M4" s="70" t="s">
        <v>87</v>
      </c>
      <c r="N4" s="70" t="s">
        <v>88</v>
      </c>
      <c r="O4" s="70" t="s">
        <v>89</v>
      </c>
      <c r="P4" s="70"/>
      <c r="Q4" s="70"/>
      <c r="R4" s="70" t="s">
        <v>138</v>
      </c>
      <c r="S4" s="70"/>
      <c r="T4" s="80"/>
      <c r="U4" s="120" t="s">
        <v>138</v>
      </c>
      <c r="V4" s="120" t="s">
        <v>138</v>
      </c>
      <c r="W4" s="120" t="s">
        <v>138</v>
      </c>
      <c r="X4" s="70" t="s">
        <v>138</v>
      </c>
      <c r="Y4" s="81"/>
      <c r="Z4" s="76"/>
      <c r="AA4" s="71" t="s">
        <v>145</v>
      </c>
      <c r="AB4" s="71" t="s">
        <v>146</v>
      </c>
      <c r="AC4" s="71" t="s">
        <v>120</v>
      </c>
    </row>
    <row r="5" spans="1:30" ht="13" x14ac:dyDescent="0.25">
      <c r="A5" s="66" t="s">
        <v>24</v>
      </c>
      <c r="B5" s="80"/>
      <c r="C5" s="127">
        <v>45621</v>
      </c>
      <c r="D5" s="127">
        <v>45621</v>
      </c>
      <c r="E5" s="127">
        <v>45621</v>
      </c>
      <c r="F5" s="127">
        <v>45621</v>
      </c>
      <c r="G5" s="127">
        <v>45621</v>
      </c>
      <c r="H5" s="127">
        <v>45684</v>
      </c>
      <c r="I5" s="82"/>
      <c r="J5" s="127">
        <f>J6-28</f>
        <v>45578</v>
      </c>
      <c r="K5" s="38"/>
      <c r="L5" s="34">
        <v>-28</v>
      </c>
      <c r="M5" s="127">
        <f>M6-28</f>
        <v>45628</v>
      </c>
      <c r="N5" s="123">
        <f>M5</f>
        <v>45628</v>
      </c>
      <c r="O5" s="127">
        <f>M5</f>
        <v>45628</v>
      </c>
      <c r="P5" s="29"/>
      <c r="Q5" s="34">
        <v>-28</v>
      </c>
      <c r="R5" s="36">
        <f>R6-28</f>
        <v>45578</v>
      </c>
      <c r="S5" s="34">
        <v>-28</v>
      </c>
      <c r="T5" s="40"/>
      <c r="U5" s="29"/>
      <c r="V5" s="29"/>
      <c r="W5" s="127">
        <v>45607</v>
      </c>
      <c r="X5" s="127">
        <v>45607</v>
      </c>
      <c r="Y5" s="39"/>
      <c r="Z5" s="34">
        <v>-119</v>
      </c>
      <c r="AA5" s="86"/>
      <c r="AB5" s="87"/>
      <c r="AC5" s="87"/>
      <c r="AD5" s="62" t="s">
        <v>147</v>
      </c>
    </row>
    <row r="6" spans="1:30" ht="13" x14ac:dyDescent="0.25">
      <c r="A6" s="66" t="s">
        <v>63</v>
      </c>
      <c r="B6" s="80"/>
      <c r="C6" s="127">
        <v>45649</v>
      </c>
      <c r="D6" s="127">
        <v>45649</v>
      </c>
      <c r="E6" s="127">
        <v>45649</v>
      </c>
      <c r="F6" s="127">
        <v>45649</v>
      </c>
      <c r="G6" s="127">
        <v>45649</v>
      </c>
      <c r="H6" s="127">
        <v>45712</v>
      </c>
      <c r="I6" s="82"/>
      <c r="J6" s="127">
        <f>J8-14</f>
        <v>45606</v>
      </c>
      <c r="K6" s="38"/>
      <c r="L6" s="34">
        <v>-4</v>
      </c>
      <c r="M6" s="127">
        <f>M7-4</f>
        <v>45656</v>
      </c>
      <c r="N6" s="123">
        <f>M6</f>
        <v>45656</v>
      </c>
      <c r="O6" s="127">
        <f>M6</f>
        <v>45656</v>
      </c>
      <c r="P6" s="29"/>
      <c r="Q6" s="34">
        <v>-14</v>
      </c>
      <c r="R6" s="36">
        <f>R8-14</f>
        <v>45606</v>
      </c>
      <c r="S6" s="34">
        <v>-4</v>
      </c>
      <c r="T6" s="40"/>
      <c r="U6" s="29"/>
      <c r="V6" s="29"/>
      <c r="W6" s="127">
        <v>45635</v>
      </c>
      <c r="X6" s="127">
        <v>45635</v>
      </c>
      <c r="Y6" s="39"/>
      <c r="Z6" s="34">
        <v>-91</v>
      </c>
      <c r="AA6" s="86"/>
      <c r="AB6" s="86"/>
      <c r="AC6" s="86"/>
    </row>
    <row r="7" spans="1:30" ht="13" x14ac:dyDescent="0.25">
      <c r="A7" s="66" t="s">
        <v>65</v>
      </c>
      <c r="B7" s="80"/>
      <c r="C7" s="127">
        <v>45656</v>
      </c>
      <c r="D7" s="127">
        <v>45656</v>
      </c>
      <c r="E7" s="127">
        <v>45656</v>
      </c>
      <c r="F7" s="127">
        <v>45656</v>
      </c>
      <c r="G7" s="127">
        <v>45656</v>
      </c>
      <c r="H7" s="127">
        <v>45719</v>
      </c>
      <c r="I7" s="82"/>
      <c r="J7" s="127">
        <f>J8-7</f>
        <v>45613</v>
      </c>
      <c r="K7" s="38"/>
      <c r="L7" s="34">
        <v>-3</v>
      </c>
      <c r="M7" s="127">
        <f>M8-3</f>
        <v>45660</v>
      </c>
      <c r="N7" s="123">
        <f>M7</f>
        <v>45660</v>
      </c>
      <c r="O7" s="127">
        <f>M7</f>
        <v>45660</v>
      </c>
      <c r="P7" s="29"/>
      <c r="Q7" s="34">
        <v>-7</v>
      </c>
      <c r="R7" s="36">
        <f>R8-7</f>
        <v>45613</v>
      </c>
      <c r="S7" s="34">
        <v>-3</v>
      </c>
      <c r="T7" s="40"/>
      <c r="U7" s="29"/>
      <c r="V7" s="29"/>
      <c r="W7" s="127">
        <v>45639</v>
      </c>
      <c r="X7" s="127">
        <v>45639</v>
      </c>
      <c r="Y7" s="39"/>
      <c r="Z7" s="34">
        <v>-86</v>
      </c>
      <c r="AA7" s="87"/>
      <c r="AB7" s="87"/>
      <c r="AC7" s="87"/>
    </row>
    <row r="8" spans="1:30" ht="13" x14ac:dyDescent="0.25">
      <c r="A8" s="66" t="s">
        <v>29</v>
      </c>
      <c r="B8" s="80"/>
      <c r="C8" s="127">
        <v>45663</v>
      </c>
      <c r="D8" s="127">
        <v>45663</v>
      </c>
      <c r="E8" s="127">
        <v>45663</v>
      </c>
      <c r="F8" s="127">
        <v>45663</v>
      </c>
      <c r="G8" s="127">
        <v>45663</v>
      </c>
      <c r="H8" s="127">
        <v>45726</v>
      </c>
      <c r="I8" s="82"/>
      <c r="J8" s="127">
        <f>J10-47</f>
        <v>45620</v>
      </c>
      <c r="K8" s="38"/>
      <c r="L8" s="34">
        <v>-63</v>
      </c>
      <c r="M8" s="127">
        <v>45663</v>
      </c>
      <c r="N8" s="123">
        <f>M8</f>
        <v>45663</v>
      </c>
      <c r="O8" s="127">
        <f>M8</f>
        <v>45663</v>
      </c>
      <c r="P8" s="29"/>
      <c r="Q8" s="34">
        <v>-47</v>
      </c>
      <c r="R8" s="36">
        <f>R10-47</f>
        <v>45620</v>
      </c>
      <c r="S8" s="34">
        <v>-53</v>
      </c>
      <c r="T8" s="40"/>
      <c r="U8" s="29"/>
      <c r="V8" s="29"/>
      <c r="W8" s="127">
        <v>45642</v>
      </c>
      <c r="X8" s="127">
        <v>45642</v>
      </c>
      <c r="Y8" s="39"/>
      <c r="Z8" s="34">
        <v>-84</v>
      </c>
      <c r="AA8" s="87"/>
      <c r="AB8" s="87"/>
      <c r="AC8" s="87"/>
      <c r="AD8" s="62" t="s">
        <v>148</v>
      </c>
    </row>
    <row r="9" spans="1:30" ht="13" x14ac:dyDescent="0.25">
      <c r="A9" s="72" t="s">
        <v>149</v>
      </c>
      <c r="B9" s="80"/>
      <c r="C9" s="127" t="s">
        <v>96</v>
      </c>
      <c r="D9" s="127" t="s">
        <v>96</v>
      </c>
      <c r="E9" s="127" t="s">
        <v>96</v>
      </c>
      <c r="F9" s="127" t="s">
        <v>96</v>
      </c>
      <c r="G9" s="127" t="s">
        <v>96</v>
      </c>
      <c r="H9" s="127" t="s">
        <v>96</v>
      </c>
      <c r="I9" s="82"/>
      <c r="J9" s="127" t="s">
        <v>96</v>
      </c>
      <c r="K9" s="38"/>
      <c r="L9" s="34"/>
      <c r="M9" s="128" t="s">
        <v>51</v>
      </c>
      <c r="N9" s="123" t="s">
        <v>96</v>
      </c>
      <c r="O9" s="128" t="s">
        <v>51</v>
      </c>
      <c r="P9" s="29"/>
      <c r="Q9" s="34"/>
      <c r="R9" s="36"/>
      <c r="S9" s="34"/>
      <c r="T9" s="40"/>
      <c r="U9" s="29"/>
      <c r="V9" s="29"/>
      <c r="W9" s="127" t="s">
        <v>96</v>
      </c>
      <c r="X9" s="127" t="s">
        <v>96</v>
      </c>
      <c r="Y9" s="39"/>
      <c r="Z9" s="34"/>
      <c r="AA9" s="86"/>
      <c r="AB9" s="86"/>
      <c r="AC9" s="86"/>
      <c r="AD9" s="62" t="s">
        <v>150</v>
      </c>
    </row>
    <row r="10" spans="1:30" ht="13" x14ac:dyDescent="0.25">
      <c r="A10" s="67" t="s">
        <v>151</v>
      </c>
      <c r="B10" s="80"/>
      <c r="C10" s="127" t="s">
        <v>96</v>
      </c>
      <c r="D10" s="127" t="s">
        <v>96</v>
      </c>
      <c r="E10" s="127" t="s">
        <v>96</v>
      </c>
      <c r="F10" s="127" t="s">
        <v>96</v>
      </c>
      <c r="G10" s="127" t="s">
        <v>96</v>
      </c>
      <c r="H10" s="127" t="s">
        <v>96</v>
      </c>
      <c r="I10" s="82"/>
      <c r="J10" s="127">
        <f>J11-17</f>
        <v>45667</v>
      </c>
      <c r="K10" s="38"/>
      <c r="L10" s="34"/>
      <c r="M10" s="127" t="s">
        <v>96</v>
      </c>
      <c r="N10" s="123" t="s">
        <v>96</v>
      </c>
      <c r="O10" s="127" t="s">
        <v>96</v>
      </c>
      <c r="P10" s="29"/>
      <c r="Q10" s="34">
        <v>-17</v>
      </c>
      <c r="R10" s="36">
        <f>R11-17</f>
        <v>45667</v>
      </c>
      <c r="S10" s="34">
        <v>-10</v>
      </c>
      <c r="T10" s="40"/>
      <c r="U10" s="29"/>
      <c r="V10" s="29"/>
      <c r="W10" s="127">
        <v>45695</v>
      </c>
      <c r="X10" s="127">
        <v>45695</v>
      </c>
      <c r="Y10" s="39"/>
      <c r="Z10" s="34"/>
      <c r="AA10" s="86"/>
      <c r="AB10" s="86"/>
      <c r="AC10" s="86"/>
    </row>
    <row r="11" spans="1:30" ht="13" x14ac:dyDescent="0.25">
      <c r="A11" s="67" t="s">
        <v>152</v>
      </c>
      <c r="B11" s="80"/>
      <c r="C11" s="127" t="s">
        <v>96</v>
      </c>
      <c r="D11" s="127" t="s">
        <v>96</v>
      </c>
      <c r="E11" s="127" t="s">
        <v>96</v>
      </c>
      <c r="F11" s="127" t="s">
        <v>96</v>
      </c>
      <c r="G11" s="127" t="s">
        <v>96</v>
      </c>
      <c r="H11" s="127" t="s">
        <v>96</v>
      </c>
      <c r="I11" s="82"/>
      <c r="J11" s="127">
        <v>45684</v>
      </c>
      <c r="K11" s="38"/>
      <c r="L11" s="34">
        <v>0</v>
      </c>
      <c r="M11" s="127" t="s">
        <v>96</v>
      </c>
      <c r="N11" s="123" t="s">
        <v>96</v>
      </c>
      <c r="O11" s="127" t="s">
        <v>96</v>
      </c>
      <c r="P11" s="29"/>
      <c r="Q11" s="73"/>
      <c r="R11" s="36">
        <v>45684</v>
      </c>
      <c r="S11" s="73" t="s">
        <v>122</v>
      </c>
      <c r="T11" s="83"/>
      <c r="U11" s="122"/>
      <c r="V11" s="122"/>
      <c r="W11" s="129">
        <v>45705</v>
      </c>
      <c r="X11" s="129">
        <v>45705</v>
      </c>
      <c r="Y11" s="39"/>
      <c r="Z11" s="34">
        <v>0</v>
      </c>
      <c r="AA11" s="86"/>
      <c r="AB11" s="86"/>
      <c r="AC11" s="86"/>
    </row>
    <row r="12" spans="1:30" ht="13" x14ac:dyDescent="0.25">
      <c r="A12" s="72" t="s">
        <v>153</v>
      </c>
      <c r="B12" s="80"/>
      <c r="C12" s="127" t="s">
        <v>96</v>
      </c>
      <c r="D12" s="127" t="s">
        <v>96</v>
      </c>
      <c r="E12" s="127" t="s">
        <v>96</v>
      </c>
      <c r="F12" s="127" t="s">
        <v>96</v>
      </c>
      <c r="G12" s="127" t="s">
        <v>96</v>
      </c>
      <c r="H12" s="127" t="s">
        <v>96</v>
      </c>
      <c r="I12" s="82"/>
      <c r="J12" s="127" t="s">
        <v>96</v>
      </c>
      <c r="K12" s="38"/>
      <c r="L12" s="34"/>
      <c r="M12" s="127">
        <f>M13</f>
        <v>45727</v>
      </c>
      <c r="N12" s="123">
        <f>N13</f>
        <v>45729</v>
      </c>
      <c r="O12" s="127" t="s">
        <v>96</v>
      </c>
      <c r="P12" s="29"/>
      <c r="Q12" s="34"/>
      <c r="R12" s="36"/>
      <c r="S12" s="34"/>
      <c r="T12" s="40"/>
      <c r="U12" s="29"/>
      <c r="V12" s="29"/>
      <c r="W12" s="127" t="s">
        <v>96</v>
      </c>
      <c r="X12" s="127" t="s">
        <v>96</v>
      </c>
      <c r="Y12" s="39"/>
      <c r="Z12" s="34"/>
      <c r="AA12" s="87"/>
      <c r="AB12" s="87"/>
      <c r="AC12" s="87"/>
    </row>
    <row r="13" spans="1:30" ht="13" x14ac:dyDescent="0.25">
      <c r="A13" s="67" t="s">
        <v>154</v>
      </c>
      <c r="B13" s="80"/>
      <c r="C13" s="127">
        <v>45720</v>
      </c>
      <c r="D13" s="127">
        <v>45720</v>
      </c>
      <c r="E13" s="127">
        <v>45721</v>
      </c>
      <c r="F13" s="127">
        <v>45721</v>
      </c>
      <c r="G13" s="127">
        <v>45722</v>
      </c>
      <c r="H13" s="127">
        <v>45741</v>
      </c>
      <c r="I13" s="82"/>
      <c r="J13" s="127" t="s">
        <v>96</v>
      </c>
      <c r="K13" s="38"/>
      <c r="L13" s="34"/>
      <c r="M13" s="127">
        <v>45727</v>
      </c>
      <c r="N13" s="123">
        <v>45729</v>
      </c>
      <c r="O13" s="127">
        <v>45728</v>
      </c>
      <c r="P13" s="29"/>
      <c r="Q13" s="34"/>
      <c r="R13" s="36"/>
      <c r="S13" s="34"/>
      <c r="T13" s="40"/>
      <c r="U13" s="29"/>
      <c r="V13" s="29"/>
      <c r="W13" s="127" t="s">
        <v>96</v>
      </c>
      <c r="X13" s="127" t="s">
        <v>96</v>
      </c>
      <c r="Y13" s="39"/>
      <c r="Z13" s="34"/>
      <c r="AA13" s="86"/>
      <c r="AB13" s="86"/>
      <c r="AC13" s="86"/>
    </row>
    <row r="14" spans="1:30" ht="13" x14ac:dyDescent="0.25">
      <c r="A14" s="66" t="s">
        <v>69</v>
      </c>
      <c r="B14" s="80"/>
      <c r="C14" s="127">
        <v>45736</v>
      </c>
      <c r="D14" s="127">
        <v>45736</v>
      </c>
      <c r="E14" s="127">
        <v>45736</v>
      </c>
      <c r="F14" s="127">
        <v>45736</v>
      </c>
      <c r="G14" s="127">
        <v>45736</v>
      </c>
      <c r="H14" s="127">
        <v>45757</v>
      </c>
      <c r="I14" s="82"/>
      <c r="J14" s="127">
        <f>J11+17</f>
        <v>45701</v>
      </c>
      <c r="K14" s="38"/>
      <c r="L14" s="34">
        <v>14</v>
      </c>
      <c r="M14" s="127">
        <v>45743</v>
      </c>
      <c r="N14" s="123">
        <f>N13+14</f>
        <v>45743</v>
      </c>
      <c r="O14" s="127">
        <v>45743</v>
      </c>
      <c r="P14" s="29"/>
      <c r="Q14" s="34">
        <v>17</v>
      </c>
      <c r="R14" s="36">
        <f>R11+17</f>
        <v>45701</v>
      </c>
      <c r="S14" s="34"/>
      <c r="T14" s="40"/>
      <c r="U14" s="29"/>
      <c r="V14" s="29"/>
      <c r="W14" s="127">
        <v>45743</v>
      </c>
      <c r="X14" s="127">
        <v>45743</v>
      </c>
      <c r="Y14" s="39"/>
      <c r="Z14" s="34">
        <v>14</v>
      </c>
      <c r="AA14" s="87"/>
      <c r="AB14" s="87"/>
      <c r="AC14" s="87"/>
    </row>
    <row r="15" spans="1:30" ht="13" x14ac:dyDescent="0.25">
      <c r="A15" s="84"/>
      <c r="B15" s="80"/>
      <c r="C15" s="85"/>
      <c r="D15" s="85"/>
      <c r="E15" s="85"/>
      <c r="F15" s="85"/>
      <c r="G15" s="85"/>
      <c r="H15" s="85"/>
      <c r="I15" s="82"/>
      <c r="J15" s="39"/>
      <c r="K15" s="39"/>
      <c r="L15" s="40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40"/>
      <c r="AA15" s="41"/>
      <c r="AB15" s="41"/>
      <c r="AC15" s="82"/>
    </row>
    <row r="16" spans="1:30" ht="13" x14ac:dyDescent="0.25">
      <c r="A16" s="65" t="s">
        <v>155</v>
      </c>
      <c r="B16" s="80"/>
      <c r="C16" s="79" t="s">
        <v>56</v>
      </c>
      <c r="D16" s="79" t="s">
        <v>57</v>
      </c>
      <c r="E16" s="79" t="s">
        <v>58</v>
      </c>
      <c r="F16" s="79" t="s">
        <v>59</v>
      </c>
      <c r="G16" s="79" t="s">
        <v>77</v>
      </c>
      <c r="H16" s="79" t="s">
        <v>73</v>
      </c>
      <c r="I16" s="80"/>
      <c r="J16" s="70" t="s">
        <v>90</v>
      </c>
      <c r="K16" s="80"/>
      <c r="L16" s="75"/>
      <c r="M16" s="70" t="s">
        <v>87</v>
      </c>
      <c r="N16" s="70" t="s">
        <v>88</v>
      </c>
      <c r="O16" s="70" t="s">
        <v>89</v>
      </c>
      <c r="P16" s="70"/>
      <c r="Q16" s="70"/>
      <c r="R16" s="70" t="s">
        <v>138</v>
      </c>
      <c r="S16" s="70"/>
      <c r="T16" s="80"/>
      <c r="U16" s="120" t="s">
        <v>138</v>
      </c>
      <c r="V16" s="120" t="s">
        <v>138</v>
      </c>
      <c r="W16" s="120" t="s">
        <v>138</v>
      </c>
      <c r="X16" s="70" t="s">
        <v>138</v>
      </c>
      <c r="Y16" s="81"/>
      <c r="Z16" s="76"/>
      <c r="AA16" s="71" t="s">
        <v>145</v>
      </c>
      <c r="AB16" s="71" t="s">
        <v>146</v>
      </c>
      <c r="AC16" s="71" t="s">
        <v>120</v>
      </c>
    </row>
    <row r="17" spans="1:29" ht="13" x14ac:dyDescent="0.25">
      <c r="A17" s="66" t="s">
        <v>24</v>
      </c>
      <c r="B17" s="80"/>
      <c r="C17" s="29">
        <v>45705</v>
      </c>
      <c r="D17" s="29">
        <v>45705</v>
      </c>
      <c r="E17" s="29">
        <v>45705</v>
      </c>
      <c r="F17" s="29">
        <v>45705</v>
      </c>
      <c r="G17" s="29">
        <v>45705</v>
      </c>
      <c r="H17" s="29">
        <f>H18-28</f>
        <v>45768</v>
      </c>
      <c r="I17" s="82"/>
      <c r="J17" s="125">
        <f>J18-28</f>
        <v>45704</v>
      </c>
      <c r="K17" s="38"/>
      <c r="L17" s="34">
        <v>-28</v>
      </c>
      <c r="M17" s="29">
        <f>M18-28</f>
        <v>45719</v>
      </c>
      <c r="N17" s="29">
        <f>M17</f>
        <v>45719</v>
      </c>
      <c r="O17" s="29">
        <f>M17</f>
        <v>45719</v>
      </c>
      <c r="P17" s="29"/>
      <c r="Q17" s="34">
        <v>-28</v>
      </c>
      <c r="R17" s="36">
        <f>R18-28</f>
        <v>45704</v>
      </c>
      <c r="S17" s="34">
        <v>-28</v>
      </c>
      <c r="T17" s="40"/>
      <c r="U17" s="125">
        <v>45698</v>
      </c>
      <c r="V17" s="125">
        <v>45698</v>
      </c>
      <c r="W17" s="29"/>
      <c r="X17" s="29"/>
      <c r="Y17" s="39"/>
      <c r="Z17" s="34">
        <v>-119</v>
      </c>
      <c r="AA17" s="86"/>
      <c r="AB17" s="87"/>
      <c r="AC17" s="87"/>
    </row>
    <row r="18" spans="1:29" ht="13" x14ac:dyDescent="0.25">
      <c r="A18" s="66" t="s">
        <v>63</v>
      </c>
      <c r="B18" s="80"/>
      <c r="C18" s="29">
        <v>45733</v>
      </c>
      <c r="D18" s="29">
        <v>45733</v>
      </c>
      <c r="E18" s="29">
        <v>45733</v>
      </c>
      <c r="F18" s="29">
        <v>45733</v>
      </c>
      <c r="G18" s="29">
        <v>45733</v>
      </c>
      <c r="H18" s="29">
        <f>H20-14</f>
        <v>45796</v>
      </c>
      <c r="I18" s="82"/>
      <c r="J18" s="125">
        <f>J20-14</f>
        <v>45732</v>
      </c>
      <c r="K18" s="38"/>
      <c r="L18" s="34">
        <v>-4</v>
      </c>
      <c r="M18" s="29">
        <f>M20-7</f>
        <v>45747</v>
      </c>
      <c r="N18" s="29">
        <f>M18</f>
        <v>45747</v>
      </c>
      <c r="O18" s="29">
        <f>M18</f>
        <v>45747</v>
      </c>
      <c r="P18" s="29"/>
      <c r="Q18" s="34">
        <v>-14</v>
      </c>
      <c r="R18" s="36">
        <f>R20-14</f>
        <v>45732</v>
      </c>
      <c r="S18" s="34">
        <v>-4</v>
      </c>
      <c r="T18" s="40"/>
      <c r="U18" s="125">
        <v>45726</v>
      </c>
      <c r="V18" s="125">
        <v>45726</v>
      </c>
      <c r="W18" s="29"/>
      <c r="X18" s="29"/>
      <c r="Y18" s="39"/>
      <c r="Z18" s="34">
        <v>-91</v>
      </c>
      <c r="AA18" s="86"/>
      <c r="AB18" s="86"/>
      <c r="AC18" s="86"/>
    </row>
    <row r="19" spans="1:29" ht="13" x14ac:dyDescent="0.25">
      <c r="A19" s="66" t="s">
        <v>65</v>
      </c>
      <c r="B19" s="80"/>
      <c r="C19" s="29">
        <v>45740</v>
      </c>
      <c r="D19" s="29">
        <v>45740</v>
      </c>
      <c r="E19" s="29">
        <v>45740</v>
      </c>
      <c r="F19" s="29">
        <v>45740</v>
      </c>
      <c r="G19" s="29">
        <v>45740</v>
      </c>
      <c r="H19" s="29">
        <f>H20-7</f>
        <v>45803</v>
      </c>
      <c r="I19" s="82"/>
      <c r="J19" s="125">
        <f>J20-7</f>
        <v>45739</v>
      </c>
      <c r="K19" s="38"/>
      <c r="L19" s="34">
        <v>-3</v>
      </c>
      <c r="M19" s="29">
        <f>M20-3</f>
        <v>45751</v>
      </c>
      <c r="N19" s="29">
        <f>M19</f>
        <v>45751</v>
      </c>
      <c r="O19" s="29">
        <f>M19</f>
        <v>45751</v>
      </c>
      <c r="P19" s="29"/>
      <c r="Q19" s="34">
        <v>-7</v>
      </c>
      <c r="R19" s="36">
        <f>R20-7</f>
        <v>45739</v>
      </c>
      <c r="S19" s="34">
        <v>-3</v>
      </c>
      <c r="T19" s="40"/>
      <c r="U19" s="125">
        <v>45730</v>
      </c>
      <c r="V19" s="125">
        <v>45730</v>
      </c>
      <c r="W19" s="29"/>
      <c r="X19" s="29"/>
      <c r="Y19" s="39"/>
      <c r="Z19" s="34">
        <v>-86</v>
      </c>
      <c r="AA19" s="87"/>
      <c r="AB19" s="87"/>
      <c r="AC19" s="87"/>
    </row>
    <row r="20" spans="1:29" ht="13" x14ac:dyDescent="0.25">
      <c r="A20" s="66" t="s">
        <v>29</v>
      </c>
      <c r="B20" s="80"/>
      <c r="C20" s="29">
        <v>45747</v>
      </c>
      <c r="D20" s="29">
        <v>45747</v>
      </c>
      <c r="E20" s="29">
        <v>45747</v>
      </c>
      <c r="F20" s="29">
        <v>45747</v>
      </c>
      <c r="G20" s="29">
        <v>45747</v>
      </c>
      <c r="H20" s="29">
        <f>G25+4</f>
        <v>45810</v>
      </c>
      <c r="I20" s="82"/>
      <c r="J20" s="125">
        <f>J22-47</f>
        <v>45746</v>
      </c>
      <c r="K20" s="38"/>
      <c r="L20" s="34">
        <v>-63</v>
      </c>
      <c r="M20" s="29">
        <v>45754</v>
      </c>
      <c r="N20" s="29">
        <f>M20</f>
        <v>45754</v>
      </c>
      <c r="O20" s="29">
        <f>M20</f>
        <v>45754</v>
      </c>
      <c r="P20" s="29"/>
      <c r="Q20" s="34">
        <v>-47</v>
      </c>
      <c r="R20" s="36">
        <f>R22-47</f>
        <v>45746</v>
      </c>
      <c r="S20" s="34">
        <v>-53</v>
      </c>
      <c r="T20" s="40"/>
      <c r="U20" s="125">
        <v>45733</v>
      </c>
      <c r="V20" s="125">
        <v>45733</v>
      </c>
      <c r="W20" s="29"/>
      <c r="X20" s="29"/>
      <c r="Y20" s="39"/>
      <c r="Z20" s="34">
        <v>-84</v>
      </c>
      <c r="AA20" s="87"/>
      <c r="AB20" s="87"/>
      <c r="AC20" s="87"/>
    </row>
    <row r="21" spans="1:29" ht="13" x14ac:dyDescent="0.25">
      <c r="A21" s="72" t="s">
        <v>149</v>
      </c>
      <c r="B21" s="80"/>
      <c r="C21" s="29" t="s">
        <v>96</v>
      </c>
      <c r="D21" s="29" t="s">
        <v>96</v>
      </c>
      <c r="E21" s="29" t="s">
        <v>96</v>
      </c>
      <c r="F21" s="29" t="s">
        <v>96</v>
      </c>
      <c r="G21" s="29" t="s">
        <v>96</v>
      </c>
      <c r="H21" s="29" t="s">
        <v>96</v>
      </c>
      <c r="I21" s="82"/>
      <c r="J21" s="127" t="s">
        <v>96</v>
      </c>
      <c r="K21" s="38"/>
      <c r="L21" s="34"/>
      <c r="M21" s="89" t="s">
        <v>51</v>
      </c>
      <c r="N21" s="275" t="s">
        <v>96</v>
      </c>
      <c r="O21" s="89" t="s">
        <v>51</v>
      </c>
      <c r="P21" s="29"/>
      <c r="Q21" s="34"/>
      <c r="R21" s="36"/>
      <c r="S21" s="34"/>
      <c r="T21" s="40"/>
      <c r="U21" s="125" t="s">
        <v>96</v>
      </c>
      <c r="V21" s="125" t="s">
        <v>96</v>
      </c>
      <c r="W21" s="29"/>
      <c r="X21" s="29"/>
      <c r="Y21" s="39"/>
      <c r="Z21" s="34"/>
      <c r="AA21" s="87"/>
      <c r="AB21" s="87"/>
      <c r="AC21" s="87"/>
    </row>
    <row r="22" spans="1:29" ht="13" x14ac:dyDescent="0.25">
      <c r="A22" s="67" t="s">
        <v>151</v>
      </c>
      <c r="B22" s="80"/>
      <c r="C22" s="29" t="s">
        <v>96</v>
      </c>
      <c r="D22" s="29" t="s">
        <v>96</v>
      </c>
      <c r="E22" s="29" t="s">
        <v>96</v>
      </c>
      <c r="F22" s="29" t="s">
        <v>96</v>
      </c>
      <c r="G22" s="29" t="s">
        <v>96</v>
      </c>
      <c r="H22" s="29" t="s">
        <v>96</v>
      </c>
      <c r="I22" s="82"/>
      <c r="J22" s="125">
        <f>J23-17</f>
        <v>45793</v>
      </c>
      <c r="K22" s="38"/>
      <c r="L22" s="34"/>
      <c r="M22" s="29" t="s">
        <v>96</v>
      </c>
      <c r="N22" s="29" t="s">
        <v>96</v>
      </c>
      <c r="O22" s="29" t="s">
        <v>96</v>
      </c>
      <c r="P22" s="29"/>
      <c r="Q22" s="34">
        <v>-17</v>
      </c>
      <c r="R22" s="36">
        <f>R23-17</f>
        <v>45793</v>
      </c>
      <c r="S22" s="34">
        <v>-10</v>
      </c>
      <c r="T22" s="40"/>
      <c r="U22" s="125">
        <v>45786</v>
      </c>
      <c r="V22" s="125">
        <v>45786</v>
      </c>
      <c r="W22" s="29"/>
      <c r="X22" s="29"/>
      <c r="Y22" s="39"/>
      <c r="Z22" s="34"/>
      <c r="AA22" s="87"/>
      <c r="AB22" s="87"/>
      <c r="AC22" s="87"/>
    </row>
    <row r="23" spans="1:29" ht="13" x14ac:dyDescent="0.25">
      <c r="A23" s="67" t="s">
        <v>152</v>
      </c>
      <c r="B23" s="80"/>
      <c r="C23" s="29" t="s">
        <v>96</v>
      </c>
      <c r="D23" s="29" t="s">
        <v>96</v>
      </c>
      <c r="E23" s="29" t="s">
        <v>96</v>
      </c>
      <c r="F23" s="29" t="s">
        <v>96</v>
      </c>
      <c r="G23" s="29" t="s">
        <v>96</v>
      </c>
      <c r="H23" s="29" t="s">
        <v>96</v>
      </c>
      <c r="I23" s="82"/>
      <c r="J23" s="125">
        <v>45810</v>
      </c>
      <c r="K23" s="38"/>
      <c r="L23" s="34">
        <v>0</v>
      </c>
      <c r="M23" s="29" t="s">
        <v>96</v>
      </c>
      <c r="N23" s="29" t="s">
        <v>96</v>
      </c>
      <c r="O23" s="29" t="s">
        <v>96</v>
      </c>
      <c r="P23" s="29"/>
      <c r="Q23" s="73"/>
      <c r="R23" s="36">
        <v>45810</v>
      </c>
      <c r="S23" s="73">
        <v>-24</v>
      </c>
      <c r="T23" s="83"/>
      <c r="U23" s="126">
        <v>45796</v>
      </c>
      <c r="V23" s="126">
        <v>45796</v>
      </c>
      <c r="W23" s="122"/>
      <c r="X23" s="29"/>
      <c r="Y23" s="39"/>
      <c r="Z23" s="34">
        <v>0</v>
      </c>
      <c r="AA23" s="86"/>
      <c r="AB23" s="86"/>
      <c r="AC23" s="86"/>
    </row>
    <row r="24" spans="1:29" ht="13" x14ac:dyDescent="0.25">
      <c r="A24" s="72" t="s">
        <v>153</v>
      </c>
      <c r="B24" s="80"/>
      <c r="C24" s="29" t="s">
        <v>96</v>
      </c>
      <c r="D24" s="29" t="s">
        <v>96</v>
      </c>
      <c r="E24" s="29" t="s">
        <v>96</v>
      </c>
      <c r="F24" s="29" t="s">
        <v>96</v>
      </c>
      <c r="G24" s="29" t="s">
        <v>96</v>
      </c>
      <c r="H24" s="29" t="s">
        <v>96</v>
      </c>
      <c r="I24" s="82"/>
      <c r="J24" s="127" t="s">
        <v>96</v>
      </c>
      <c r="K24" s="38"/>
      <c r="L24" s="34"/>
      <c r="M24" s="29">
        <f>M25</f>
        <v>45818</v>
      </c>
      <c r="N24" s="29">
        <f>N25</f>
        <v>45820</v>
      </c>
      <c r="O24" s="29" t="s">
        <v>96</v>
      </c>
      <c r="P24" s="29"/>
      <c r="Q24" s="34"/>
      <c r="R24" s="36"/>
      <c r="S24" s="34"/>
      <c r="T24" s="40"/>
      <c r="U24" s="125" t="s">
        <v>96</v>
      </c>
      <c r="V24" s="125" t="s">
        <v>96</v>
      </c>
      <c r="W24" s="29"/>
      <c r="X24" s="29"/>
      <c r="Y24" s="39"/>
      <c r="Z24" s="34"/>
      <c r="AA24" s="87"/>
      <c r="AB24" s="87"/>
      <c r="AC24" s="87"/>
    </row>
    <row r="25" spans="1:29" ht="13" x14ac:dyDescent="0.25">
      <c r="A25" s="67" t="s">
        <v>154</v>
      </c>
      <c r="B25" s="80"/>
      <c r="C25" s="29">
        <v>45804</v>
      </c>
      <c r="D25" s="29">
        <f>C25</f>
        <v>45804</v>
      </c>
      <c r="E25" s="29">
        <f>D25+1</f>
        <v>45805</v>
      </c>
      <c r="F25" s="29">
        <f>E25</f>
        <v>45805</v>
      </c>
      <c r="G25" s="29">
        <f>F25+1</f>
        <v>45806</v>
      </c>
      <c r="H25" s="29">
        <f>H20+15</f>
        <v>45825</v>
      </c>
      <c r="I25" s="82"/>
      <c r="J25" s="127" t="s">
        <v>96</v>
      </c>
      <c r="K25" s="38"/>
      <c r="L25" s="34"/>
      <c r="M25" s="29">
        <v>45818</v>
      </c>
      <c r="N25" s="29">
        <v>45820</v>
      </c>
      <c r="O25" s="29">
        <v>45819</v>
      </c>
      <c r="P25" s="29"/>
      <c r="Q25" s="34"/>
      <c r="R25" s="36"/>
      <c r="S25" s="34"/>
      <c r="T25" s="40"/>
      <c r="U25" s="125" t="s">
        <v>96</v>
      </c>
      <c r="V25" s="125" t="s">
        <v>96</v>
      </c>
      <c r="W25" s="29"/>
      <c r="X25" s="29"/>
      <c r="Y25" s="39"/>
      <c r="Z25" s="34"/>
      <c r="AA25" s="87"/>
      <c r="AB25" s="87"/>
      <c r="AC25" s="87"/>
    </row>
    <row r="26" spans="1:29" ht="13" x14ac:dyDescent="0.25">
      <c r="A26" s="66" t="s">
        <v>69</v>
      </c>
      <c r="B26" s="80"/>
      <c r="C26" s="29">
        <f>G26</f>
        <v>45820</v>
      </c>
      <c r="D26" s="29">
        <f>G26</f>
        <v>45820</v>
      </c>
      <c r="E26" s="29">
        <f>G26</f>
        <v>45820</v>
      </c>
      <c r="F26" s="29">
        <f>G26</f>
        <v>45820</v>
      </c>
      <c r="G26" s="29">
        <f>G25+14</f>
        <v>45820</v>
      </c>
      <c r="H26" s="29">
        <f>H25+16</f>
        <v>45841</v>
      </c>
      <c r="I26" s="82"/>
      <c r="J26" s="36">
        <f>J23+17</f>
        <v>45827</v>
      </c>
      <c r="K26" s="38"/>
      <c r="L26" s="34">
        <v>14</v>
      </c>
      <c r="M26" s="29">
        <v>45834</v>
      </c>
      <c r="N26" s="29">
        <f>N24+14</f>
        <v>45834</v>
      </c>
      <c r="O26" s="29">
        <v>45834</v>
      </c>
      <c r="P26" s="29"/>
      <c r="Q26" s="34">
        <v>17</v>
      </c>
      <c r="R26" s="36">
        <f>R23+17</f>
        <v>45827</v>
      </c>
      <c r="S26" s="34"/>
      <c r="T26" s="40"/>
      <c r="U26" s="125">
        <v>45834</v>
      </c>
      <c r="V26" s="125">
        <v>45834</v>
      </c>
      <c r="W26" s="29"/>
      <c r="X26" s="29"/>
      <c r="Y26" s="39"/>
      <c r="Z26" s="34">
        <v>14</v>
      </c>
      <c r="AA26" s="87"/>
      <c r="AB26" s="87"/>
      <c r="AC26" s="87"/>
    </row>
    <row r="27" spans="1:29" ht="13" x14ac:dyDescent="0.25">
      <c r="A27" s="84"/>
      <c r="B27" s="80"/>
      <c r="C27" s="85"/>
      <c r="D27" s="85"/>
      <c r="E27" s="85"/>
      <c r="F27" s="85"/>
      <c r="G27" s="85"/>
      <c r="H27" s="85"/>
      <c r="I27" s="82"/>
      <c r="J27" s="39"/>
      <c r="K27" s="39"/>
      <c r="L27" s="40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40"/>
      <c r="AA27" s="41"/>
      <c r="AB27" s="41"/>
      <c r="AC27" s="82"/>
    </row>
    <row r="28" spans="1:29" ht="13" x14ac:dyDescent="0.25">
      <c r="A28" s="65" t="s">
        <v>156</v>
      </c>
      <c r="B28" s="80"/>
      <c r="C28" s="79" t="s">
        <v>56</v>
      </c>
      <c r="D28" s="79" t="s">
        <v>57</v>
      </c>
      <c r="E28" s="79" t="s">
        <v>58</v>
      </c>
      <c r="F28" s="79" t="s">
        <v>59</v>
      </c>
      <c r="G28" s="79" t="s">
        <v>77</v>
      </c>
      <c r="H28" s="79" t="s">
        <v>73</v>
      </c>
      <c r="I28" s="80"/>
      <c r="J28" s="70" t="s">
        <v>90</v>
      </c>
      <c r="K28" s="80"/>
      <c r="L28" s="75"/>
      <c r="M28" s="70" t="s">
        <v>87</v>
      </c>
      <c r="N28" s="70" t="s">
        <v>88</v>
      </c>
      <c r="O28" s="70" t="s">
        <v>89</v>
      </c>
      <c r="P28" s="70"/>
      <c r="Q28" s="70"/>
      <c r="R28" s="70" t="s">
        <v>138</v>
      </c>
      <c r="S28" s="70"/>
      <c r="T28" s="80"/>
      <c r="U28" s="120" t="s">
        <v>138</v>
      </c>
      <c r="V28" s="120" t="s">
        <v>138</v>
      </c>
      <c r="W28" s="120" t="s">
        <v>138</v>
      </c>
      <c r="X28" s="70" t="s">
        <v>138</v>
      </c>
      <c r="Y28" s="81"/>
      <c r="Z28" s="76"/>
      <c r="AA28" s="71" t="s">
        <v>145</v>
      </c>
      <c r="AB28" s="71" t="s">
        <v>146</v>
      </c>
      <c r="AC28" s="71" t="s">
        <v>120</v>
      </c>
    </row>
    <row r="29" spans="1:29" ht="13" x14ac:dyDescent="0.25">
      <c r="A29" s="66" t="s">
        <v>24</v>
      </c>
      <c r="B29" s="80"/>
      <c r="C29" s="29">
        <v>45789</v>
      </c>
      <c r="D29" s="29">
        <v>45789</v>
      </c>
      <c r="E29" s="29">
        <v>45789</v>
      </c>
      <c r="F29" s="29">
        <v>45789</v>
      </c>
      <c r="G29" s="29">
        <v>45789</v>
      </c>
      <c r="H29" s="29">
        <v>45852</v>
      </c>
      <c r="I29" s="82"/>
      <c r="J29" s="86"/>
      <c r="K29" s="40"/>
      <c r="L29" s="34">
        <v>-28</v>
      </c>
      <c r="M29" s="29">
        <f>M30-28</f>
        <v>45810</v>
      </c>
      <c r="N29" s="29">
        <f>M29</f>
        <v>45810</v>
      </c>
      <c r="O29" s="29">
        <f>M29</f>
        <v>45810</v>
      </c>
      <c r="P29" s="29"/>
      <c r="Q29" s="34"/>
      <c r="R29" s="34"/>
      <c r="S29" s="34">
        <v>-28</v>
      </c>
      <c r="T29" s="40"/>
      <c r="U29" s="29"/>
      <c r="V29" s="29"/>
      <c r="W29" s="125">
        <v>45789</v>
      </c>
      <c r="X29" s="127">
        <f>X30-28</f>
        <v>45789</v>
      </c>
      <c r="Y29" s="39"/>
      <c r="Z29" s="34">
        <v>-28</v>
      </c>
      <c r="AA29" s="29">
        <v>45733</v>
      </c>
      <c r="AB29" s="29">
        <v>45733</v>
      </c>
      <c r="AC29" s="29" t="s">
        <v>96</v>
      </c>
    </row>
    <row r="30" spans="1:29" ht="13" x14ac:dyDescent="0.25">
      <c r="A30" s="66" t="s">
        <v>63</v>
      </c>
      <c r="B30" s="80"/>
      <c r="C30" s="29">
        <v>45817</v>
      </c>
      <c r="D30" s="29">
        <v>45817</v>
      </c>
      <c r="E30" s="29">
        <v>45817</v>
      </c>
      <c r="F30" s="29">
        <v>45817</v>
      </c>
      <c r="G30" s="29">
        <v>45817</v>
      </c>
      <c r="H30" s="29">
        <v>45880</v>
      </c>
      <c r="I30" s="82"/>
      <c r="J30" s="86"/>
      <c r="K30" s="40"/>
      <c r="L30" s="34">
        <v>-4</v>
      </c>
      <c r="M30" s="29">
        <f>M31-4</f>
        <v>45838</v>
      </c>
      <c r="N30" s="29">
        <f>M30</f>
        <v>45838</v>
      </c>
      <c r="O30" s="29">
        <f>M30</f>
        <v>45838</v>
      </c>
      <c r="P30" s="29"/>
      <c r="Q30" s="34"/>
      <c r="R30" s="34"/>
      <c r="S30" s="34">
        <v>-4</v>
      </c>
      <c r="T30" s="40"/>
      <c r="U30" s="29"/>
      <c r="V30" s="29"/>
      <c r="W30" s="125">
        <v>45817</v>
      </c>
      <c r="X30" s="127">
        <f>X31-4</f>
        <v>45817</v>
      </c>
      <c r="Y30" s="39"/>
      <c r="Z30" s="34">
        <v>-4</v>
      </c>
      <c r="AA30" s="29">
        <v>45761</v>
      </c>
      <c r="AB30" s="29">
        <v>45761</v>
      </c>
      <c r="AC30" s="29" t="s">
        <v>96</v>
      </c>
    </row>
    <row r="31" spans="1:29" ht="13" x14ac:dyDescent="0.25">
      <c r="A31" s="66" t="s">
        <v>65</v>
      </c>
      <c r="B31" s="80"/>
      <c r="C31" s="29">
        <v>45824</v>
      </c>
      <c r="D31" s="29">
        <v>45824</v>
      </c>
      <c r="E31" s="29">
        <v>45824</v>
      </c>
      <c r="F31" s="29">
        <v>45824</v>
      </c>
      <c r="G31" s="29">
        <v>45824</v>
      </c>
      <c r="H31" s="29">
        <v>45887</v>
      </c>
      <c r="I31" s="82"/>
      <c r="J31" s="86"/>
      <c r="K31" s="40"/>
      <c r="L31" s="34">
        <v>-3</v>
      </c>
      <c r="M31" s="29">
        <f>M32-3</f>
        <v>45842</v>
      </c>
      <c r="N31" s="29">
        <f>M31</f>
        <v>45842</v>
      </c>
      <c r="O31" s="29">
        <f>M31</f>
        <v>45842</v>
      </c>
      <c r="P31" s="29"/>
      <c r="Q31" s="34"/>
      <c r="R31" s="34"/>
      <c r="S31" s="34">
        <v>-3</v>
      </c>
      <c r="T31" s="40"/>
      <c r="U31" s="29"/>
      <c r="V31" s="29"/>
      <c r="W31" s="125">
        <v>45821</v>
      </c>
      <c r="X31" s="127">
        <f>X32-3</f>
        <v>45821</v>
      </c>
      <c r="Y31" s="39"/>
      <c r="Z31" s="34">
        <v>-3</v>
      </c>
      <c r="AA31" s="29">
        <v>45765</v>
      </c>
      <c r="AB31" s="29">
        <v>45765</v>
      </c>
      <c r="AC31" s="29" t="s">
        <v>96</v>
      </c>
    </row>
    <row r="32" spans="1:29" ht="13" x14ac:dyDescent="0.25">
      <c r="A32" s="66" t="s">
        <v>29</v>
      </c>
      <c r="B32" s="80"/>
      <c r="C32" s="29">
        <v>45831</v>
      </c>
      <c r="D32" s="29">
        <v>45831</v>
      </c>
      <c r="E32" s="29">
        <v>45831</v>
      </c>
      <c r="F32" s="29">
        <v>45831</v>
      </c>
      <c r="G32" s="29">
        <v>45831</v>
      </c>
      <c r="H32" s="29">
        <v>45894</v>
      </c>
      <c r="I32" s="82"/>
      <c r="J32" s="86"/>
      <c r="K32" s="40"/>
      <c r="L32" s="34">
        <v>-63</v>
      </c>
      <c r="M32" s="29">
        <f>M36-64</f>
        <v>45845</v>
      </c>
      <c r="N32" s="29">
        <f>M32</f>
        <v>45845</v>
      </c>
      <c r="O32" s="29">
        <f>M32</f>
        <v>45845</v>
      </c>
      <c r="P32" s="29"/>
      <c r="Q32" s="34"/>
      <c r="R32" s="34"/>
      <c r="S32" s="34">
        <v>-53</v>
      </c>
      <c r="T32" s="40"/>
      <c r="U32" s="29"/>
      <c r="V32" s="29"/>
      <c r="W32" s="125">
        <v>45824</v>
      </c>
      <c r="X32" s="127">
        <f>X34-53</f>
        <v>45824</v>
      </c>
      <c r="Y32" s="39"/>
      <c r="Z32" s="34">
        <v>-81</v>
      </c>
      <c r="AA32" s="29">
        <v>45768</v>
      </c>
      <c r="AB32" s="29">
        <v>45768</v>
      </c>
      <c r="AC32" s="29" t="s">
        <v>96</v>
      </c>
    </row>
    <row r="33" spans="1:29" ht="13" x14ac:dyDescent="0.25">
      <c r="A33" s="72" t="s">
        <v>149</v>
      </c>
      <c r="B33" s="80"/>
      <c r="C33" s="29" t="s">
        <v>96</v>
      </c>
      <c r="D33" s="29" t="s">
        <v>96</v>
      </c>
      <c r="E33" s="29" t="s">
        <v>96</v>
      </c>
      <c r="F33" s="29" t="s">
        <v>96</v>
      </c>
      <c r="G33" s="29" t="s">
        <v>96</v>
      </c>
      <c r="H33" s="29" t="s">
        <v>96</v>
      </c>
      <c r="I33" s="82"/>
      <c r="J33" s="86"/>
      <c r="K33" s="40"/>
      <c r="L33" s="34"/>
      <c r="M33" s="89" t="s">
        <v>51</v>
      </c>
      <c r="N33" s="29" t="s">
        <v>96</v>
      </c>
      <c r="O33" s="89" t="s">
        <v>51</v>
      </c>
      <c r="P33" s="29"/>
      <c r="Q33" s="34"/>
      <c r="R33" s="34"/>
      <c r="S33" s="34"/>
      <c r="T33" s="40"/>
      <c r="U33" s="29"/>
      <c r="V33" s="29"/>
      <c r="W33" s="125" t="s">
        <v>96</v>
      </c>
      <c r="X33" s="127" t="s">
        <v>96</v>
      </c>
      <c r="Y33" s="39"/>
      <c r="Z33" s="34"/>
      <c r="AA33" s="29" t="s">
        <v>96</v>
      </c>
      <c r="AB33" s="29" t="s">
        <v>96</v>
      </c>
      <c r="AC33" s="29" t="s">
        <v>96</v>
      </c>
    </row>
    <row r="34" spans="1:29" ht="13" x14ac:dyDescent="0.25">
      <c r="A34" s="67" t="s">
        <v>151</v>
      </c>
      <c r="B34" s="80"/>
      <c r="C34" s="29" t="s">
        <v>96</v>
      </c>
      <c r="D34" s="29" t="s">
        <v>96</v>
      </c>
      <c r="E34" s="29" t="s">
        <v>96</v>
      </c>
      <c r="F34" s="29" t="s">
        <v>96</v>
      </c>
      <c r="G34" s="29" t="s">
        <v>96</v>
      </c>
      <c r="H34" s="29" t="s">
        <v>96</v>
      </c>
      <c r="I34" s="82"/>
      <c r="J34" s="86"/>
      <c r="K34" s="40"/>
      <c r="L34" s="34"/>
      <c r="M34" s="29" t="s">
        <v>96</v>
      </c>
      <c r="N34" s="29" t="s">
        <v>96</v>
      </c>
      <c r="O34" s="29" t="s">
        <v>96</v>
      </c>
      <c r="P34" s="29"/>
      <c r="Q34" s="34"/>
      <c r="R34" s="34"/>
      <c r="S34" s="34">
        <v>-10</v>
      </c>
      <c r="T34" s="40"/>
      <c r="U34" s="29"/>
      <c r="V34" s="29"/>
      <c r="W34" s="125">
        <v>45877</v>
      </c>
      <c r="X34" s="127">
        <f>X35-10</f>
        <v>45877</v>
      </c>
      <c r="Y34" s="39"/>
      <c r="Z34" s="34"/>
      <c r="AA34" s="29" t="s">
        <v>96</v>
      </c>
      <c r="AB34" s="29" t="s">
        <v>96</v>
      </c>
      <c r="AC34" s="69"/>
    </row>
    <row r="35" spans="1:29" ht="13" x14ac:dyDescent="0.25">
      <c r="A35" s="67" t="s">
        <v>152</v>
      </c>
      <c r="B35" s="80"/>
      <c r="C35" s="29" t="s">
        <v>96</v>
      </c>
      <c r="D35" s="29" t="s">
        <v>96</v>
      </c>
      <c r="E35" s="29" t="s">
        <v>96</v>
      </c>
      <c r="F35" s="29" t="s">
        <v>96</v>
      </c>
      <c r="G35" s="29" t="s">
        <v>96</v>
      </c>
      <c r="H35" s="29" t="s">
        <v>96</v>
      </c>
      <c r="I35" s="82"/>
      <c r="J35" s="86"/>
      <c r="K35" s="40"/>
      <c r="L35" s="34">
        <v>0</v>
      </c>
      <c r="M35" s="29" t="s">
        <v>96</v>
      </c>
      <c r="N35" s="29" t="s">
        <v>96</v>
      </c>
      <c r="O35" s="29" t="s">
        <v>96</v>
      </c>
      <c r="P35" s="29"/>
      <c r="Q35" s="34"/>
      <c r="R35" s="34"/>
      <c r="S35" s="34">
        <v>-24</v>
      </c>
      <c r="T35" s="40"/>
      <c r="U35" s="29"/>
      <c r="V35" s="29"/>
      <c r="W35" s="125">
        <v>45887</v>
      </c>
      <c r="X35" s="127">
        <f>N37-24</f>
        <v>45887</v>
      </c>
      <c r="Y35" s="39"/>
      <c r="Z35" s="34">
        <v>0</v>
      </c>
      <c r="AA35" s="29" t="s">
        <v>96</v>
      </c>
      <c r="AB35" s="29" t="s">
        <v>96</v>
      </c>
      <c r="AC35" s="63">
        <f>AB36-1</f>
        <v>45862</v>
      </c>
    </row>
    <row r="36" spans="1:29" ht="13" x14ac:dyDescent="0.25">
      <c r="A36" s="72" t="s">
        <v>153</v>
      </c>
      <c r="B36" s="80"/>
      <c r="C36" s="29" t="s">
        <v>96</v>
      </c>
      <c r="D36" s="29" t="s">
        <v>96</v>
      </c>
      <c r="E36" s="29" t="s">
        <v>96</v>
      </c>
      <c r="F36" s="29" t="s">
        <v>96</v>
      </c>
      <c r="G36" s="29" t="s">
        <v>96</v>
      </c>
      <c r="H36" s="29" t="s">
        <v>96</v>
      </c>
      <c r="I36" s="82"/>
      <c r="J36" s="86"/>
      <c r="K36" s="40"/>
      <c r="L36" s="34"/>
      <c r="M36" s="29">
        <f>M37</f>
        <v>45909</v>
      </c>
      <c r="N36" s="29">
        <f>N37</f>
        <v>45911</v>
      </c>
      <c r="O36" s="29" t="s">
        <v>96</v>
      </c>
      <c r="P36" s="29"/>
      <c r="Q36" s="34"/>
      <c r="R36" s="34"/>
      <c r="S36" s="34"/>
      <c r="T36" s="40"/>
      <c r="U36" s="29"/>
      <c r="V36" s="29"/>
      <c r="W36" s="125" t="s">
        <v>96</v>
      </c>
      <c r="X36" s="127" t="s">
        <v>96</v>
      </c>
      <c r="Y36" s="39"/>
      <c r="Z36" s="34"/>
      <c r="AA36" s="29" t="s">
        <v>96</v>
      </c>
      <c r="AB36" s="29">
        <v>45863</v>
      </c>
      <c r="AC36" s="29" t="s">
        <v>96</v>
      </c>
    </row>
    <row r="37" spans="1:29" ht="13" x14ac:dyDescent="0.25">
      <c r="A37" s="67" t="s">
        <v>154</v>
      </c>
      <c r="B37" s="80"/>
      <c r="C37" s="29">
        <v>45888</v>
      </c>
      <c r="D37" s="29">
        <v>45888</v>
      </c>
      <c r="E37" s="29">
        <v>45889</v>
      </c>
      <c r="F37" s="29">
        <v>45889</v>
      </c>
      <c r="G37" s="29">
        <v>45890</v>
      </c>
      <c r="H37" s="29">
        <v>45909</v>
      </c>
      <c r="I37" s="82"/>
      <c r="J37" s="86"/>
      <c r="K37" s="40"/>
      <c r="L37" s="34"/>
      <c r="M37" s="29">
        <v>45909</v>
      </c>
      <c r="N37" s="29">
        <v>45911</v>
      </c>
      <c r="O37" s="29">
        <v>45910</v>
      </c>
      <c r="P37" s="29"/>
      <c r="Q37" s="34"/>
      <c r="R37" s="34"/>
      <c r="S37" s="34"/>
      <c r="T37" s="40"/>
      <c r="U37" s="29"/>
      <c r="V37" s="29"/>
      <c r="W37" s="125" t="s">
        <v>96</v>
      </c>
      <c r="X37" s="127" t="s">
        <v>96</v>
      </c>
      <c r="Y37" s="39"/>
      <c r="Z37" s="34"/>
      <c r="AA37" s="29">
        <v>45868</v>
      </c>
      <c r="AB37" s="29">
        <v>45867</v>
      </c>
      <c r="AC37" s="29" t="s">
        <v>96</v>
      </c>
    </row>
    <row r="38" spans="1:29" ht="13" x14ac:dyDescent="0.25">
      <c r="A38" s="66" t="s">
        <v>69</v>
      </c>
      <c r="B38" s="80"/>
      <c r="C38" s="29">
        <v>45904</v>
      </c>
      <c r="D38" s="29">
        <v>45904</v>
      </c>
      <c r="E38" s="29">
        <v>45904</v>
      </c>
      <c r="F38" s="29">
        <v>45904</v>
      </c>
      <c r="G38" s="29">
        <v>45904</v>
      </c>
      <c r="H38" s="29">
        <v>45925</v>
      </c>
      <c r="I38" s="82"/>
      <c r="J38" s="86"/>
      <c r="K38" s="40"/>
      <c r="L38" s="34">
        <v>14</v>
      </c>
      <c r="M38" s="29">
        <v>45925</v>
      </c>
      <c r="N38" s="29">
        <f>N36+14</f>
        <v>45925</v>
      </c>
      <c r="O38" s="29">
        <v>45925</v>
      </c>
      <c r="P38" s="29"/>
      <c r="Q38" s="34"/>
      <c r="R38" s="34"/>
      <c r="S38" s="34"/>
      <c r="T38" s="40"/>
      <c r="U38" s="29"/>
      <c r="V38" s="29"/>
      <c r="W38" s="125">
        <v>45925</v>
      </c>
      <c r="X38" s="127">
        <v>45925</v>
      </c>
      <c r="Y38" s="39"/>
      <c r="Z38" s="34">
        <v>14</v>
      </c>
      <c r="AA38" s="88" t="s">
        <v>51</v>
      </c>
      <c r="AB38" s="88" t="s">
        <v>51</v>
      </c>
      <c r="AC38" s="88" t="s">
        <v>51</v>
      </c>
    </row>
    <row r="39" spans="1:29" ht="13" x14ac:dyDescent="0.25">
      <c r="A39" s="84"/>
      <c r="B39" s="80"/>
      <c r="C39" s="85"/>
      <c r="D39" s="85"/>
      <c r="E39" s="85"/>
      <c r="F39" s="85"/>
      <c r="G39" s="85"/>
      <c r="H39" s="85"/>
      <c r="I39" s="82"/>
      <c r="J39" s="39"/>
      <c r="K39" s="39"/>
      <c r="L39" s="40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40"/>
      <c r="AA39" s="41"/>
      <c r="AB39" s="41"/>
      <c r="AC39" s="82"/>
    </row>
    <row r="40" spans="1:29" ht="13" x14ac:dyDescent="0.25">
      <c r="A40" s="65" t="s">
        <v>157</v>
      </c>
      <c r="B40" s="80"/>
      <c r="C40" s="79" t="s">
        <v>56</v>
      </c>
      <c r="D40" s="79" t="s">
        <v>57</v>
      </c>
      <c r="E40" s="79" t="s">
        <v>58</v>
      </c>
      <c r="F40" s="79" t="s">
        <v>59</v>
      </c>
      <c r="G40" s="79" t="s">
        <v>77</v>
      </c>
      <c r="H40" s="79" t="s">
        <v>73</v>
      </c>
      <c r="I40" s="80"/>
      <c r="J40" s="70" t="s">
        <v>90</v>
      </c>
      <c r="K40" s="80"/>
      <c r="L40" s="75"/>
      <c r="M40" s="70" t="s">
        <v>87</v>
      </c>
      <c r="N40" s="70" t="s">
        <v>88</v>
      </c>
      <c r="O40" s="70" t="s">
        <v>89</v>
      </c>
      <c r="P40" s="70"/>
      <c r="Q40" s="70"/>
      <c r="R40" s="70" t="s">
        <v>138</v>
      </c>
      <c r="S40" s="70"/>
      <c r="T40" s="80"/>
      <c r="U40" s="120" t="s">
        <v>138</v>
      </c>
      <c r="V40" s="120" t="s">
        <v>138</v>
      </c>
      <c r="W40" s="120"/>
      <c r="X40" s="70"/>
      <c r="Y40" s="81"/>
      <c r="Z40" s="76"/>
      <c r="AA40" s="71" t="s">
        <v>145</v>
      </c>
      <c r="AB40" s="71" t="s">
        <v>146</v>
      </c>
      <c r="AC40" s="71" t="s">
        <v>120</v>
      </c>
    </row>
    <row r="41" spans="1:29" ht="13" x14ac:dyDescent="0.25">
      <c r="A41" s="66" t="s">
        <v>24</v>
      </c>
      <c r="B41" s="80"/>
      <c r="C41" s="29">
        <v>45873</v>
      </c>
      <c r="D41" s="29">
        <v>45873</v>
      </c>
      <c r="E41" s="29">
        <v>45873</v>
      </c>
      <c r="F41" s="29">
        <v>45873</v>
      </c>
      <c r="G41" s="29">
        <v>45873</v>
      </c>
      <c r="H41" s="29">
        <v>45936</v>
      </c>
      <c r="I41" s="82"/>
      <c r="J41" s="125">
        <f>J42-28</f>
        <v>45879</v>
      </c>
      <c r="K41" s="38"/>
      <c r="L41" s="34">
        <v>-28</v>
      </c>
      <c r="M41" s="123">
        <f>M42-28</f>
        <v>45894</v>
      </c>
      <c r="N41" s="123">
        <f>M41</f>
        <v>45894</v>
      </c>
      <c r="O41" s="29">
        <f>M41</f>
        <v>45894</v>
      </c>
      <c r="P41" s="29"/>
      <c r="Q41" s="34">
        <v>-28</v>
      </c>
      <c r="R41" s="36">
        <f>R42-28</f>
        <v>45879</v>
      </c>
      <c r="S41" s="34">
        <v>-28</v>
      </c>
      <c r="T41" s="40"/>
      <c r="U41" s="125">
        <v>45873</v>
      </c>
      <c r="V41" s="125">
        <v>45873</v>
      </c>
      <c r="W41" s="36"/>
      <c r="X41" s="29"/>
      <c r="Y41" s="39"/>
      <c r="Z41" s="34">
        <v>-28</v>
      </c>
      <c r="AA41" s="29">
        <v>45866</v>
      </c>
      <c r="AB41" s="29">
        <v>45866</v>
      </c>
      <c r="AC41" s="29" t="s">
        <v>96</v>
      </c>
    </row>
    <row r="42" spans="1:29" ht="13" x14ac:dyDescent="0.25">
      <c r="A42" s="66" t="s">
        <v>63</v>
      </c>
      <c r="B42" s="80"/>
      <c r="C42" s="29">
        <v>45901</v>
      </c>
      <c r="D42" s="29">
        <v>45901</v>
      </c>
      <c r="E42" s="29">
        <v>45901</v>
      </c>
      <c r="F42" s="29">
        <v>45901</v>
      </c>
      <c r="G42" s="29">
        <v>45901</v>
      </c>
      <c r="H42" s="29">
        <v>45964</v>
      </c>
      <c r="I42" s="82"/>
      <c r="J42" s="125">
        <f>J44-14</f>
        <v>45907</v>
      </c>
      <c r="K42" s="38"/>
      <c r="L42" s="34">
        <v>-4</v>
      </c>
      <c r="M42" s="123">
        <f>M43-4</f>
        <v>45922</v>
      </c>
      <c r="N42" s="123">
        <f>M42</f>
        <v>45922</v>
      </c>
      <c r="O42" s="29">
        <f>M42</f>
        <v>45922</v>
      </c>
      <c r="P42" s="29"/>
      <c r="Q42" s="34">
        <v>-14</v>
      </c>
      <c r="R42" s="36">
        <f>R44-14</f>
        <v>45907</v>
      </c>
      <c r="S42" s="34">
        <v>-4</v>
      </c>
      <c r="T42" s="40"/>
      <c r="U42" s="125">
        <v>45901</v>
      </c>
      <c r="V42" s="125">
        <v>45901</v>
      </c>
      <c r="W42" s="36"/>
      <c r="X42" s="29"/>
      <c r="Y42" s="39"/>
      <c r="Z42" s="34">
        <v>-4</v>
      </c>
      <c r="AA42" s="29">
        <v>45894</v>
      </c>
      <c r="AB42" s="29">
        <v>45894</v>
      </c>
      <c r="AC42" s="29" t="s">
        <v>96</v>
      </c>
    </row>
    <row r="43" spans="1:29" ht="13" x14ac:dyDescent="0.25">
      <c r="A43" s="66" t="s">
        <v>65</v>
      </c>
      <c r="B43" s="80"/>
      <c r="C43" s="29">
        <v>45908</v>
      </c>
      <c r="D43" s="29">
        <v>45908</v>
      </c>
      <c r="E43" s="29">
        <v>45908</v>
      </c>
      <c r="F43" s="29">
        <v>45908</v>
      </c>
      <c r="G43" s="29">
        <v>45908</v>
      </c>
      <c r="H43" s="29">
        <v>45971</v>
      </c>
      <c r="I43" s="82"/>
      <c r="J43" s="125">
        <f>J44-7</f>
        <v>45914</v>
      </c>
      <c r="K43" s="38"/>
      <c r="L43" s="34">
        <v>-3</v>
      </c>
      <c r="M43" s="123">
        <f>M44-3</f>
        <v>45926</v>
      </c>
      <c r="N43" s="123">
        <f>M43</f>
        <v>45926</v>
      </c>
      <c r="O43" s="29">
        <f>M43</f>
        <v>45926</v>
      </c>
      <c r="P43" s="29"/>
      <c r="Q43" s="34">
        <v>-7</v>
      </c>
      <c r="R43" s="36">
        <f>R44-7</f>
        <v>45914</v>
      </c>
      <c r="S43" s="34">
        <v>-3</v>
      </c>
      <c r="T43" s="40"/>
      <c r="U43" s="125">
        <v>45905</v>
      </c>
      <c r="V43" s="125">
        <v>45905</v>
      </c>
      <c r="W43" s="36"/>
      <c r="X43" s="29"/>
      <c r="Y43" s="39"/>
      <c r="Z43" s="34">
        <v>-3</v>
      </c>
      <c r="AA43" s="29">
        <v>45898</v>
      </c>
      <c r="AB43" s="29">
        <v>45898</v>
      </c>
      <c r="AC43" s="29" t="s">
        <v>96</v>
      </c>
    </row>
    <row r="44" spans="1:29" ht="12.65" customHeight="1" x14ac:dyDescent="0.25">
      <c r="A44" s="66" t="s">
        <v>29</v>
      </c>
      <c r="B44" s="80"/>
      <c r="C44" s="29">
        <v>45915</v>
      </c>
      <c r="D44" s="29">
        <v>45915</v>
      </c>
      <c r="E44" s="29">
        <v>45915</v>
      </c>
      <c r="F44" s="29">
        <v>45915</v>
      </c>
      <c r="G44" s="29">
        <v>45915</v>
      </c>
      <c r="H44" s="29">
        <v>45978</v>
      </c>
      <c r="I44" s="82"/>
      <c r="J44" s="125">
        <f>J46-47</f>
        <v>45921</v>
      </c>
      <c r="K44" s="38"/>
      <c r="L44" s="34">
        <v>-63</v>
      </c>
      <c r="M44" s="123">
        <f>M48-64</f>
        <v>45929</v>
      </c>
      <c r="N44" s="123">
        <f>M44</f>
        <v>45929</v>
      </c>
      <c r="O44" s="29">
        <f>M44</f>
        <v>45929</v>
      </c>
      <c r="P44" s="29"/>
      <c r="Q44" s="34">
        <v>-47</v>
      </c>
      <c r="R44" s="36">
        <f>R46-47</f>
        <v>45921</v>
      </c>
      <c r="S44" s="34">
        <v>-53</v>
      </c>
      <c r="T44" s="40"/>
      <c r="U44" s="125">
        <v>45908</v>
      </c>
      <c r="V44" s="125">
        <v>45908</v>
      </c>
      <c r="W44" s="36"/>
      <c r="X44" s="29"/>
      <c r="Y44" s="39"/>
      <c r="Z44" s="34">
        <v>-81</v>
      </c>
      <c r="AA44" s="29">
        <v>45901</v>
      </c>
      <c r="AB44" s="29">
        <v>45901</v>
      </c>
      <c r="AC44" s="29" t="s">
        <v>96</v>
      </c>
    </row>
    <row r="45" spans="1:29" ht="13" x14ac:dyDescent="0.25">
      <c r="A45" s="72" t="s">
        <v>149</v>
      </c>
      <c r="B45" s="80"/>
      <c r="C45" s="29" t="s">
        <v>96</v>
      </c>
      <c r="D45" s="29" t="s">
        <v>96</v>
      </c>
      <c r="E45" s="29" t="s">
        <v>96</v>
      </c>
      <c r="F45" s="29" t="s">
        <v>96</v>
      </c>
      <c r="G45" s="29" t="s">
        <v>96</v>
      </c>
      <c r="H45" s="29" t="s">
        <v>96</v>
      </c>
      <c r="I45" s="82"/>
      <c r="J45" s="127" t="s">
        <v>96</v>
      </c>
      <c r="K45" s="38"/>
      <c r="L45" s="34"/>
      <c r="M45" s="124" t="s">
        <v>51</v>
      </c>
      <c r="N45" s="123" t="s">
        <v>96</v>
      </c>
      <c r="O45" s="89" t="s">
        <v>51</v>
      </c>
      <c r="P45" s="29"/>
      <c r="Q45" s="34"/>
      <c r="R45" s="36"/>
      <c r="S45" s="34"/>
      <c r="T45" s="40"/>
      <c r="U45" s="125" t="s">
        <v>96</v>
      </c>
      <c r="V45" s="125" t="s">
        <v>96</v>
      </c>
      <c r="W45" s="36"/>
      <c r="X45" s="29"/>
      <c r="Y45" s="39"/>
      <c r="Z45" s="34"/>
      <c r="AA45" s="29" t="s">
        <v>96</v>
      </c>
      <c r="AB45" s="29" t="s">
        <v>96</v>
      </c>
      <c r="AC45" s="29" t="s">
        <v>96</v>
      </c>
    </row>
    <row r="46" spans="1:29" ht="13" x14ac:dyDescent="0.25">
      <c r="A46" s="67" t="s">
        <v>151</v>
      </c>
      <c r="B46" s="80"/>
      <c r="C46" s="29" t="s">
        <v>96</v>
      </c>
      <c r="D46" s="29" t="s">
        <v>96</v>
      </c>
      <c r="E46" s="29" t="s">
        <v>96</v>
      </c>
      <c r="F46" s="29" t="s">
        <v>96</v>
      </c>
      <c r="G46" s="29" t="s">
        <v>96</v>
      </c>
      <c r="H46" s="29" t="s">
        <v>96</v>
      </c>
      <c r="I46" s="82"/>
      <c r="J46" s="125">
        <f>J47-17</f>
        <v>45968</v>
      </c>
      <c r="K46" s="38"/>
      <c r="L46" s="34"/>
      <c r="M46" s="123" t="s">
        <v>96</v>
      </c>
      <c r="N46" s="123" t="s">
        <v>96</v>
      </c>
      <c r="O46" s="29" t="s">
        <v>96</v>
      </c>
      <c r="P46" s="29"/>
      <c r="Q46" s="34">
        <v>-17</v>
      </c>
      <c r="R46" s="36">
        <f>R47-17</f>
        <v>45968</v>
      </c>
      <c r="S46" s="34">
        <v>-10</v>
      </c>
      <c r="T46" s="40"/>
      <c r="U46" s="125">
        <v>45961</v>
      </c>
      <c r="V46" s="125">
        <v>45961</v>
      </c>
      <c r="W46" s="36"/>
      <c r="X46" s="29"/>
      <c r="Y46" s="39"/>
      <c r="Z46" s="34"/>
      <c r="AA46" s="29" t="s">
        <v>96</v>
      </c>
      <c r="AB46" s="29" t="s">
        <v>96</v>
      </c>
      <c r="AC46" s="69"/>
    </row>
    <row r="47" spans="1:29" ht="13" x14ac:dyDescent="0.25">
      <c r="A47" s="67" t="s">
        <v>152</v>
      </c>
      <c r="B47" s="80"/>
      <c r="C47" s="29" t="s">
        <v>96</v>
      </c>
      <c r="D47" s="29" t="s">
        <v>96</v>
      </c>
      <c r="E47" s="29" t="s">
        <v>96</v>
      </c>
      <c r="F47" s="29" t="s">
        <v>96</v>
      </c>
      <c r="G47" s="29" t="s">
        <v>96</v>
      </c>
      <c r="H47" s="29" t="s">
        <v>96</v>
      </c>
      <c r="I47" s="82"/>
      <c r="J47" s="125">
        <v>45985</v>
      </c>
      <c r="K47" s="38"/>
      <c r="L47" s="34">
        <v>0</v>
      </c>
      <c r="M47" s="123" t="s">
        <v>96</v>
      </c>
      <c r="N47" s="123" t="s">
        <v>96</v>
      </c>
      <c r="O47" s="29" t="s">
        <v>96</v>
      </c>
      <c r="P47" s="29"/>
      <c r="Q47" s="73"/>
      <c r="R47" s="36">
        <v>45985</v>
      </c>
      <c r="S47" s="73">
        <v>-24</v>
      </c>
      <c r="T47" s="83"/>
      <c r="U47" s="126">
        <v>45971</v>
      </c>
      <c r="V47" s="126">
        <v>45971</v>
      </c>
      <c r="W47" s="121"/>
      <c r="X47" s="29"/>
      <c r="Y47" s="39"/>
      <c r="Z47" s="34">
        <v>0</v>
      </c>
      <c r="AA47" s="29" t="s">
        <v>96</v>
      </c>
      <c r="AB47" s="29" t="s">
        <v>96</v>
      </c>
      <c r="AC47" s="63">
        <f>AB48-1</f>
        <v>45995</v>
      </c>
    </row>
    <row r="48" spans="1:29" ht="13" x14ac:dyDescent="0.25">
      <c r="A48" s="72" t="s">
        <v>153</v>
      </c>
      <c r="B48" s="80"/>
      <c r="C48" s="29" t="s">
        <v>96</v>
      </c>
      <c r="D48" s="29" t="s">
        <v>96</v>
      </c>
      <c r="E48" s="29" t="s">
        <v>96</v>
      </c>
      <c r="F48" s="29" t="s">
        <v>96</v>
      </c>
      <c r="G48" s="29" t="s">
        <v>96</v>
      </c>
      <c r="H48" s="29" t="s">
        <v>96</v>
      </c>
      <c r="I48" s="82"/>
      <c r="J48" s="127" t="s">
        <v>96</v>
      </c>
      <c r="K48" s="38"/>
      <c r="L48" s="34"/>
      <c r="M48" s="123">
        <f>M49</f>
        <v>45993</v>
      </c>
      <c r="N48" s="123">
        <f>N49</f>
        <v>45995</v>
      </c>
      <c r="O48" s="29" t="s">
        <v>96</v>
      </c>
      <c r="P48" s="29"/>
      <c r="Q48" s="34"/>
      <c r="R48" s="36"/>
      <c r="S48" s="34"/>
      <c r="T48" s="40"/>
      <c r="U48" s="125" t="s">
        <v>96</v>
      </c>
      <c r="V48" s="125" t="s">
        <v>96</v>
      </c>
      <c r="W48" s="36"/>
      <c r="X48" s="29"/>
      <c r="Y48" s="39"/>
      <c r="Z48" s="34"/>
      <c r="AA48" s="29" t="s">
        <v>96</v>
      </c>
      <c r="AB48" s="29">
        <f>AB49-4</f>
        <v>45996</v>
      </c>
      <c r="AC48" s="29" t="s">
        <v>96</v>
      </c>
    </row>
    <row r="49" spans="1:29" ht="13" x14ac:dyDescent="0.25">
      <c r="A49" s="67" t="s">
        <v>154</v>
      </c>
      <c r="B49" s="80"/>
      <c r="C49" s="29">
        <v>45972</v>
      </c>
      <c r="D49" s="29">
        <v>45972</v>
      </c>
      <c r="E49" s="29">
        <v>45973</v>
      </c>
      <c r="F49" s="29">
        <v>45973</v>
      </c>
      <c r="G49" s="29">
        <v>45974</v>
      </c>
      <c r="H49" s="29">
        <v>45993</v>
      </c>
      <c r="I49" s="82"/>
      <c r="J49" s="127" t="s">
        <v>96</v>
      </c>
      <c r="K49" s="38"/>
      <c r="L49" s="34"/>
      <c r="M49" s="123">
        <v>45993</v>
      </c>
      <c r="N49" s="123">
        <v>45995</v>
      </c>
      <c r="O49" s="29">
        <v>45994</v>
      </c>
      <c r="P49" s="29"/>
      <c r="Q49" s="34"/>
      <c r="R49" s="36"/>
      <c r="S49" s="34"/>
      <c r="T49" s="40"/>
      <c r="U49" s="125" t="s">
        <v>96</v>
      </c>
      <c r="V49" s="125" t="s">
        <v>96</v>
      </c>
      <c r="W49" s="36"/>
      <c r="X49" s="29"/>
      <c r="Y49" s="39"/>
      <c r="Z49" s="34"/>
      <c r="AA49" s="29">
        <v>46001</v>
      </c>
      <c r="AB49" s="29">
        <v>46000</v>
      </c>
      <c r="AC49" s="29" t="s">
        <v>96</v>
      </c>
    </row>
    <row r="50" spans="1:29" ht="13" x14ac:dyDescent="0.25">
      <c r="A50" s="66" t="s">
        <v>69</v>
      </c>
      <c r="B50" s="80"/>
      <c r="C50" s="29">
        <v>45988</v>
      </c>
      <c r="D50" s="29">
        <v>45988</v>
      </c>
      <c r="E50" s="29">
        <v>45988</v>
      </c>
      <c r="F50" s="29">
        <v>45988</v>
      </c>
      <c r="G50" s="29">
        <v>45988</v>
      </c>
      <c r="H50" s="29">
        <v>46009</v>
      </c>
      <c r="I50" s="82"/>
      <c r="J50" s="125">
        <f>J47+17</f>
        <v>46002</v>
      </c>
      <c r="K50" s="38"/>
      <c r="L50" s="34">
        <v>14</v>
      </c>
      <c r="M50" s="123">
        <v>46009</v>
      </c>
      <c r="N50" s="123">
        <f>N49+14</f>
        <v>46009</v>
      </c>
      <c r="O50" s="29">
        <v>46009</v>
      </c>
      <c r="P50" s="29"/>
      <c r="Q50" s="34">
        <v>17</v>
      </c>
      <c r="R50" s="36">
        <f>R47+17</f>
        <v>46002</v>
      </c>
      <c r="S50" s="34"/>
      <c r="T50" s="40"/>
      <c r="U50" s="125">
        <v>46009</v>
      </c>
      <c r="V50" s="125">
        <v>46009</v>
      </c>
      <c r="W50" s="36"/>
      <c r="X50" s="29"/>
      <c r="Y50" s="39"/>
      <c r="Z50" s="34">
        <v>14</v>
      </c>
      <c r="AA50" s="88" t="s">
        <v>51</v>
      </c>
      <c r="AB50" s="88" t="s">
        <v>51</v>
      </c>
      <c r="AC50" s="88" t="s">
        <v>51</v>
      </c>
    </row>
  </sheetData>
  <mergeCells count="4">
    <mergeCell ref="C1:H1"/>
    <mergeCell ref="AA1:AC1"/>
    <mergeCell ref="AA2:AC2"/>
    <mergeCell ref="J1:X1"/>
  </mergeCells>
  <pageMargins left="0.25" right="0.25" top="0.75" bottom="0.75" header="0.3" footer="0.3"/>
  <pageSetup paperSize="8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C3B4-5E1D-4EB8-8148-A7B61C3A02FC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DBD09C9B27814B977DF988BED5C29B" ma:contentTypeVersion="6" ma:contentTypeDescription="Create a new document." ma:contentTypeScope="" ma:versionID="86c4e3329aa76aaaac3dd1e0130b016b">
  <xsd:schema xmlns:xsd="http://www.w3.org/2001/XMLSchema" xmlns:xs="http://www.w3.org/2001/XMLSchema" xmlns:p="http://schemas.microsoft.com/office/2006/metadata/properties" xmlns:ns2="0ea48986-ec93-40fa-a2b9-5b513f63fbf7" xmlns:ns3="aa2ff727-b560-4ab1-af15-a2c80433edd0" targetNamespace="http://schemas.microsoft.com/office/2006/metadata/properties" ma:root="true" ma:fieldsID="f9a275c628ea1d8bd1924970a3fd8882" ns2:_="" ns3:_="">
    <xsd:import namespace="0ea48986-ec93-40fa-a2b9-5b513f63fbf7"/>
    <xsd:import namespace="aa2ff727-b560-4ab1-af15-a2c80433ed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48986-ec93-40fa-a2b9-5b513f63f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ff727-b560-4ab1-af15-a2c80433ed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041E8-EF5E-4F39-AA85-ABA10E7DDD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5A7EFF-0093-42B7-9F55-3E0E0BB28DD9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aa2ff727-b560-4ab1-af15-a2c80433edd0"/>
    <ds:schemaRef ds:uri="http://schemas.microsoft.com/office/infopath/2007/PartnerControls"/>
    <ds:schemaRef ds:uri="http://schemas.openxmlformats.org/package/2006/metadata/core-properties"/>
    <ds:schemaRef ds:uri="0ea48986-ec93-40fa-a2b9-5b513f63fbf7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2D04592-93E5-4ECE-BB76-F71A9A39C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48986-ec93-40fa-a2b9-5b513f63fbf7"/>
    <ds:schemaRef ds:uri="aa2ff727-b560-4ab1-af15-a2c80433ed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VERSION TO PUBLISH</vt:lpstr>
      <vt:lpstr>TO BE SHARED in delivery comm</vt:lpstr>
      <vt:lpstr>Level 1 - 2024 &amp; 25</vt:lpstr>
      <vt:lpstr>Level 2 - 2024</vt:lpstr>
      <vt:lpstr>Level 2 &amp; 3 - 2025</vt:lpstr>
      <vt:lpstr>Level 2 &amp; 3 - 2026</vt:lpstr>
      <vt:lpstr>Level 2 &amp; 3 2027</vt:lpstr>
      <vt:lpstr>2025 Ilustration </vt:lpstr>
      <vt:lpstr>Sheet3</vt:lpstr>
      <vt:lpstr>Chart1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Reid</dc:creator>
  <cp:keywords/>
  <dc:description/>
  <cp:lastModifiedBy>Hayley Donaldson-Reid</cp:lastModifiedBy>
  <cp:revision/>
  <cp:lastPrinted>2026-01-29T13:40:04Z</cp:lastPrinted>
  <dcterms:created xsi:type="dcterms:W3CDTF">2023-01-18T10:51:07Z</dcterms:created>
  <dcterms:modified xsi:type="dcterms:W3CDTF">2026-09-03T12:51:31Z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0x01010093DBD09C9B27814B977DF988BED5C29B</vt:lpwstr>
  </property>
  <property fmtid="{D5CDD505-2E9C-101B-9397-08002B2CF9AE}" pid="3" name="MSIP_Label_305cee93-6539-41b3-bc7a-cb7554c8c819_Enabled">
    <vt:lpwstr>true</vt:lpwstr>
  </property>
  <property fmtid="{D5CDD505-2E9C-101B-9397-08002B2CF9AE}" pid="4" name="MSIP_Label_305cee93-6539-41b3-bc7a-cb7554c8c819_SetDate">
    <vt:lpwstr>2026-06-01T08:51:15Z</vt:lpwstr>
  </property>
  <property fmtid="{D5CDD505-2E9C-101B-9397-08002B2CF9AE}" pid="5" name="MSIP_Label_305cee93-6539-41b3-bc7a-cb7554c8c819_Method">
    <vt:lpwstr>Privileged</vt:lpwstr>
  </property>
  <property fmtid="{D5CDD505-2E9C-101B-9397-08002B2CF9AE}" pid="6" name="MSIP_Label_305cee93-6539-41b3-bc7a-cb7554c8c819_Name">
    <vt:lpwstr>Internal</vt:lpwstr>
  </property>
  <property fmtid="{D5CDD505-2E9C-101B-9397-08002B2CF9AE}" pid="7" name="MSIP_Label_305cee93-6539-41b3-bc7a-cb7554c8c819_SiteId">
    <vt:lpwstr>db948178-b83a-4eee-8e9d-8177b14fd979</vt:lpwstr>
  </property>
  <property fmtid="{D5CDD505-2E9C-101B-9397-08002B2CF9AE}" pid="8" name="MSIP_Label_305cee93-6539-41b3-bc7a-cb7554c8c819_ActionId">
    <vt:lpwstr>f7d96203-3916-4206-b5df-0fb0fd1f0aba</vt:lpwstr>
  </property>
  <property fmtid="{D5CDD505-2E9C-101B-9397-08002B2CF9AE}" pid="9" name="MSIP_Label_305cee93-6539-41b3-bc7a-cb7554c8c819_ContentBits">
    <vt:lpwstr>0</vt:lpwstr>
  </property>
  <property fmtid="{D5CDD505-2E9C-101B-9397-08002B2CF9AE}" pid="10" name="MSIP_Label_305cee93-6539-41b3-bc7a-cb7554c8c819_Tag">
    <vt:lpwstr>10, 0, 1, 1</vt:lpwstr>
  </property>
</Properties>
</file>